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08" yWindow="108" windowWidth="15480" windowHeight="9876" tabRatio="883" activeTab="0"/>
  </bookViews>
  <sheets>
    <sheet name="Instructions" sheetId="1" r:id="rId1"/>
    <sheet name="Sizing" sheetId="2" r:id="rId2"/>
  </sheets>
  <definedNames>
    <definedName name="_xlfn.AGGREGATE" hidden="1">#NAME?</definedName>
    <definedName name="_xlfn.IFERROR" hidden="1">#NAME?</definedName>
    <definedName name="_xlfn.IFNA" hidden="1">#NAME?</definedName>
    <definedName name="Angle">#REF!</definedName>
    <definedName name="Drill_Stem">#REF!</definedName>
    <definedName name="DrillSteamLength">#REF!</definedName>
    <definedName name="DrillStemHeight">#REF!</definedName>
    <definedName name="Pipe">#REF!</definedName>
    <definedName name="_xlnm.Print_Area" localSheetId="1">'Sizing'!$A$1:$H$44</definedName>
    <definedName name="Rectangular">#REF!</definedName>
    <definedName name="Round">#REF!</definedName>
  </definedNames>
  <calcPr fullCalcOnLoad="1"/>
</workbook>
</file>

<file path=xl/sharedStrings.xml><?xml version="1.0" encoding="utf-8"?>
<sst xmlns="http://schemas.openxmlformats.org/spreadsheetml/2006/main" count="102" uniqueCount="64">
  <si>
    <t>No.</t>
  </si>
  <si>
    <t>Ft</t>
  </si>
  <si>
    <t>20 Foot Panels</t>
  </si>
  <si>
    <t>24 Foot Panels</t>
  </si>
  <si>
    <t>27 Foot Panels</t>
  </si>
  <si>
    <t>Panel Length</t>
  </si>
  <si>
    <t>United States Department of Agriculture</t>
  </si>
  <si>
    <t>Natural Resources Conservation Service</t>
  </si>
  <si>
    <t>North Dakota</t>
  </si>
  <si>
    <t>Cooperator:</t>
  </si>
  <si>
    <t>Location:</t>
  </si>
  <si>
    <t>Designed by:</t>
  </si>
  <si>
    <t>Reviewed by:</t>
  </si>
  <si>
    <t>County</t>
  </si>
  <si>
    <t>ND-ENG-576</t>
  </si>
  <si>
    <t>30 Foot Panels</t>
  </si>
  <si>
    <t>D</t>
  </si>
  <si>
    <t>feet</t>
  </si>
  <si>
    <t>PORTABLE LIVESTOCK SHELTER SIZING WORKSHEET</t>
  </si>
  <si>
    <t>Animal Type</t>
  </si>
  <si>
    <t>Minimum Shelter Zone Requirement</t>
  </si>
  <si>
    <t>Dairy, beef, or horse - full size</t>
  </si>
  <si>
    <t>Swine, sheep, or goat - full size</t>
  </si>
  <si>
    <t>Swine, sheep, or goat - young stock</t>
  </si>
  <si>
    <t>Poultry - full size</t>
  </si>
  <si>
    <t>Poultry - young stock</t>
  </si>
  <si>
    <t>sq ft</t>
  </si>
  <si>
    <r>
      <t xml:space="preserve">Area </t>
    </r>
    <r>
      <rPr>
        <sz val="12"/>
        <rFont val="Calibri"/>
        <family val="2"/>
      </rPr>
      <t>(ft2/head)</t>
    </r>
  </si>
  <si>
    <t>Barrier Height (H)</t>
  </si>
  <si>
    <t>Total Area of Protection</t>
  </si>
  <si>
    <t>Calculated Shelter Zone Area</t>
  </si>
  <si>
    <t>Animal Row 1</t>
  </si>
  <si>
    <t>Animal Row 2</t>
  </si>
  <si>
    <t>Total Area needed for all Animals</t>
  </si>
  <si>
    <t xml:space="preserve">Triangle Area </t>
  </si>
  <si>
    <t xml:space="preserve">Field No. </t>
  </si>
  <si>
    <t>Date</t>
  </si>
  <si>
    <t>Wing Length/ Panel Length</t>
  </si>
  <si>
    <t>Column K Rounded Up</t>
  </si>
  <si>
    <t>Column L X 2</t>
  </si>
  <si>
    <t>Number of Panels Per Wing</t>
  </si>
  <si>
    <t>Panel/Wing - Rounded</t>
  </si>
  <si>
    <t>Total # Panels</t>
  </si>
  <si>
    <t>Square Area*</t>
  </si>
  <si>
    <t>Min Wing Length (L)</t>
  </si>
  <si>
    <t>Version 5.16</t>
  </si>
  <si>
    <t>Select the Animal Type</t>
  </si>
  <si>
    <t>Enter # of Animals</t>
  </si>
  <si>
    <t>Wing Length</t>
  </si>
  <si>
    <t>No. Panels</t>
  </si>
  <si>
    <t>20' Panel Calcs</t>
  </si>
  <si>
    <t>Triangle Area</t>
  </si>
  <si>
    <t>Square Area</t>
  </si>
  <si>
    <t>24' Panel Calcs</t>
  </si>
  <si>
    <t>30' Panel Calcs</t>
  </si>
  <si>
    <t>CALCS FOR MIN. SIZING</t>
  </si>
  <si>
    <t>Wing Length (ft)</t>
  </si>
  <si>
    <t>Dairy, beef, or horse - yearlings</t>
  </si>
  <si>
    <t>Shelter Zone Provided (sq ft)</t>
  </si>
  <si>
    <t>Min. Winter Access Length (ft)</t>
  </si>
  <si>
    <t>D:H Ratio</t>
  </si>
  <si>
    <t>Shelter Opening Width (D) (ft)</t>
  </si>
  <si>
    <t>*national calculates the shelter area based on a square</t>
  </si>
  <si>
    <t xml:space="preserve">instead of a trapezoid.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</si>
</sst>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0"/>
    <numFmt numFmtId="167" formatCode="0.00000"/>
    <numFmt numFmtId="168" formatCode="0.000000"/>
    <numFmt numFmtId="169" formatCode="#\ ?/4"/>
    <numFmt numFmtId="170" formatCode="#\ ??/16"/>
    <numFmt numFmtId="171" formatCode="#\ ?/8"/>
    <numFmt numFmtId="172" formatCode="#\ ?/2"/>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
    <numFmt numFmtId="179" formatCode="[$-409]dddd\,\ mmmm\ dd\,\ yyyy"/>
    <numFmt numFmtId="180" formatCode="[$-409]h:mm:ss\ AM/PM"/>
    <numFmt numFmtId="181" formatCode="0\ &quot;sq ft&quot;"/>
    <numFmt numFmtId="182" formatCode="#,##0\ &quot;sq ft&quot;"/>
  </numFmts>
  <fonts count="76">
    <font>
      <sz val="10"/>
      <name val="Arial"/>
      <family val="0"/>
    </font>
    <font>
      <sz val="11"/>
      <color indexed="8"/>
      <name val="Calibri"/>
      <family val="2"/>
    </font>
    <font>
      <b/>
      <sz val="10"/>
      <name val="Arial"/>
      <family val="2"/>
    </font>
    <font>
      <sz val="8"/>
      <name val="Arial"/>
      <family val="2"/>
    </font>
    <font>
      <u val="single"/>
      <sz val="10"/>
      <color indexed="36"/>
      <name val="Arial"/>
      <family val="2"/>
    </font>
    <font>
      <u val="single"/>
      <sz val="10"/>
      <color indexed="12"/>
      <name val="Arial"/>
      <family val="2"/>
    </font>
    <font>
      <b/>
      <sz val="12"/>
      <name val="Arial"/>
      <family val="2"/>
    </font>
    <font>
      <b/>
      <i/>
      <sz val="18"/>
      <color indexed="10"/>
      <name val="Arial"/>
      <family val="2"/>
    </font>
    <font>
      <sz val="11"/>
      <name val="Arial"/>
      <family val="2"/>
    </font>
    <font>
      <sz val="10"/>
      <color indexed="12"/>
      <name val="Arial"/>
      <family val="2"/>
    </font>
    <font>
      <u val="single"/>
      <sz val="11"/>
      <name val="Cambria"/>
      <family val="1"/>
    </font>
    <font>
      <sz val="9"/>
      <name val="Cambria"/>
      <family val="1"/>
    </font>
    <font>
      <sz val="12"/>
      <name val="Calibri"/>
      <family val="2"/>
    </font>
    <font>
      <b/>
      <i/>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b/>
      <sz val="10"/>
      <color indexed="10"/>
      <name val="Arial"/>
      <family val="2"/>
    </font>
    <font>
      <sz val="16"/>
      <color indexed="8"/>
      <name val="Calibri"/>
      <family val="2"/>
    </font>
    <font>
      <b/>
      <sz val="12"/>
      <name val="Calibri"/>
      <family val="2"/>
    </font>
    <font>
      <b/>
      <sz val="12"/>
      <color indexed="8"/>
      <name val="Calibri"/>
      <family val="2"/>
    </font>
    <font>
      <b/>
      <sz val="16"/>
      <color indexed="8"/>
      <name val="Calibri"/>
      <family val="2"/>
    </font>
    <font>
      <sz val="18"/>
      <color indexed="8"/>
      <name val="Calibri"/>
      <family val="2"/>
    </font>
    <font>
      <b/>
      <sz val="14"/>
      <name val="Cambria"/>
      <family val="1"/>
    </font>
    <font>
      <b/>
      <sz val="18"/>
      <color indexed="8"/>
      <name val="Calibri"/>
      <family val="2"/>
    </font>
    <font>
      <b/>
      <sz val="10"/>
      <color indexed="8"/>
      <name val="Calibri"/>
      <family val="2"/>
    </font>
    <font>
      <b/>
      <sz val="14"/>
      <color indexed="8"/>
      <name val="Calibri"/>
      <family val="2"/>
    </font>
    <font>
      <sz val="10"/>
      <color indexed="62"/>
      <name val="Arial"/>
      <family val="2"/>
    </font>
    <font>
      <sz val="8"/>
      <color indexed="23"/>
      <name val="Arial"/>
      <family val="2"/>
    </font>
    <font>
      <sz val="8"/>
      <name val="Segoe UI"/>
      <family val="2"/>
    </font>
    <font>
      <i/>
      <sz val="10.5"/>
      <color indexed="8"/>
      <name val="Calibri"/>
      <family val="0"/>
    </font>
    <font>
      <sz val="10.5"/>
      <color indexed="8"/>
      <name val="Calibri"/>
      <family val="0"/>
    </font>
    <font>
      <b/>
      <sz val="20"/>
      <color indexed="9"/>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10"/>
      <color rgb="FFFF0000"/>
      <name val="Arial"/>
      <family val="2"/>
    </font>
    <font>
      <sz val="16"/>
      <color theme="1"/>
      <name val="Calibri"/>
      <family val="2"/>
    </font>
    <font>
      <b/>
      <sz val="12"/>
      <color theme="1"/>
      <name val="Calibri"/>
      <family val="2"/>
    </font>
    <font>
      <b/>
      <sz val="16"/>
      <color theme="1"/>
      <name val="Calibri"/>
      <family val="2"/>
    </font>
    <font>
      <sz val="18"/>
      <color theme="1"/>
      <name val="Calibri"/>
      <family val="2"/>
    </font>
    <font>
      <b/>
      <sz val="18"/>
      <color theme="1"/>
      <name val="Calibri"/>
      <family val="2"/>
    </font>
    <font>
      <b/>
      <sz val="10"/>
      <color theme="1"/>
      <name val="Calibri"/>
      <family val="2"/>
    </font>
    <font>
      <i/>
      <sz val="11"/>
      <color theme="1" tint="0.49998000264167786"/>
      <name val="Calibri"/>
      <family val="2"/>
    </font>
    <font>
      <sz val="10"/>
      <color theme="3" tint="0.39998000860214233"/>
      <name val="Arial"/>
      <family val="2"/>
    </font>
    <font>
      <sz val="8"/>
      <color theme="1" tint="0.49998000264167786"/>
      <name val="Arial"/>
      <family val="2"/>
    </font>
    <font>
      <b/>
      <sz val="14"/>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6" tint="0.7999799847602844"/>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hair"/>
      <top style="hair"/>
      <bottom style="hair"/>
    </border>
    <border>
      <left style="thin"/>
      <right/>
      <top style="hair"/>
      <bottom style="hair"/>
    </border>
    <border>
      <left style="thin"/>
      <right/>
      <top style="hair"/>
      <bottom style="double"/>
    </border>
    <border>
      <left style="thin"/>
      <right style="hair"/>
      <top style="thin"/>
      <bottom style="hair"/>
    </border>
    <border>
      <left/>
      <right/>
      <top style="thin"/>
      <bottom style="hair"/>
    </border>
    <border>
      <left/>
      <right/>
      <top style="hair"/>
      <bottom style="hair"/>
    </border>
    <border>
      <left/>
      <right/>
      <top style="hair"/>
      <bottom style="double"/>
    </border>
    <border>
      <left style="thin"/>
      <right style="thin"/>
      <top style="thin"/>
      <bottom style="thin"/>
    </border>
    <border>
      <left>
        <color indexed="63"/>
      </left>
      <right>
        <color indexed="63"/>
      </right>
      <top>
        <color indexed="63"/>
      </top>
      <bottom style="thin"/>
    </border>
    <border>
      <left/>
      <right/>
      <top/>
      <bottom style="mediu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hair"/>
      <right/>
      <top style="hair"/>
      <bottom style="hair"/>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hair"/>
      <right/>
      <top style="hair"/>
      <bottom style="double"/>
    </border>
    <border>
      <left style="hair"/>
      <right/>
      <top style="thin"/>
      <bottom style="hair"/>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4" fillId="0" borderId="0" applyNumberFormat="0" applyFill="0" applyBorder="0" applyAlignment="0" applyProtection="0"/>
    <xf numFmtId="0" fontId="53" fillId="28"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 fillId="0" borderId="0" applyNumberFormat="0" applyFill="0" applyBorder="0" applyAlignment="0" applyProtection="0"/>
    <xf numFmtId="0" fontId="57" fillId="29" borderId="1" applyNumberFormat="0" applyAlignment="0" applyProtection="0"/>
    <xf numFmtId="0" fontId="58" fillId="0" borderId="6" applyNumberFormat="0" applyFill="0" applyAlignment="0" applyProtection="0"/>
    <xf numFmtId="0" fontId="59" fillId="30" borderId="0" applyNumberFormat="0" applyBorder="0" applyAlignment="0" applyProtection="0"/>
    <xf numFmtId="0" fontId="0" fillId="0" borderId="0">
      <alignment/>
      <protection/>
    </xf>
    <xf numFmtId="0" fontId="0" fillId="31" borderId="7" applyNumberFormat="0" applyFont="0" applyAlignment="0" applyProtection="0"/>
    <xf numFmtId="0" fontId="60" fillId="2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26">
    <xf numFmtId="0" fontId="0" fillId="0" borderId="0" xfId="0" applyAlignment="1">
      <alignment/>
    </xf>
    <xf numFmtId="0" fontId="0" fillId="0" borderId="0" xfId="57" applyAlignment="1" applyProtection="1">
      <alignment/>
      <protection/>
    </xf>
    <xf numFmtId="0" fontId="3" fillId="0" borderId="0" xfId="57" applyFont="1" applyAlignment="1" applyProtection="1">
      <alignment vertical="top"/>
      <protection/>
    </xf>
    <xf numFmtId="0" fontId="2" fillId="0" borderId="0" xfId="57" applyFont="1" applyAlignment="1" applyProtection="1">
      <alignment/>
      <protection/>
    </xf>
    <xf numFmtId="0" fontId="0" fillId="0" borderId="0" xfId="57" applyFont="1" applyAlignment="1" applyProtection="1">
      <alignment/>
      <protection/>
    </xf>
    <xf numFmtId="0" fontId="3" fillId="0" borderId="0" xfId="57" applyFont="1" applyAlignment="1" applyProtection="1">
      <alignment/>
      <protection/>
    </xf>
    <xf numFmtId="0" fontId="7" fillId="0" borderId="0" xfId="57" applyFont="1" applyAlignment="1" applyProtection="1">
      <alignment vertical="center"/>
      <protection/>
    </xf>
    <xf numFmtId="0" fontId="0" fillId="0" borderId="0" xfId="57" applyAlignment="1" applyProtection="1">
      <alignment vertical="center"/>
      <protection/>
    </xf>
    <xf numFmtId="0" fontId="3" fillId="0" borderId="0" xfId="57" applyFont="1" applyAlignment="1" applyProtection="1">
      <alignment horizontal="right"/>
      <protection/>
    </xf>
    <xf numFmtId="14" fontId="9" fillId="0" borderId="0" xfId="57" applyNumberFormat="1" applyFont="1" applyFill="1" applyBorder="1" applyAlignment="1" applyProtection="1">
      <alignment horizontal="center"/>
      <protection/>
    </xf>
    <xf numFmtId="0" fontId="3" fillId="0" borderId="0" xfId="57" applyFont="1" applyFill="1" applyAlignment="1" applyProtection="1">
      <alignment horizontal="right"/>
      <protection/>
    </xf>
    <xf numFmtId="0" fontId="0" fillId="0" borderId="0" xfId="57" applyFill="1" applyAlignment="1" applyProtection="1">
      <alignment/>
      <protection/>
    </xf>
    <xf numFmtId="0" fontId="6" fillId="0" borderId="0" xfId="57" applyFont="1" applyFill="1" applyAlignment="1" applyProtection="1">
      <alignment horizontal="center"/>
      <protection/>
    </xf>
    <xf numFmtId="0" fontId="0" fillId="32" borderId="10" xfId="57" applyFont="1" applyFill="1" applyBorder="1" applyAlignment="1" applyProtection="1">
      <alignment/>
      <protection/>
    </xf>
    <xf numFmtId="0" fontId="0" fillId="32" borderId="11" xfId="57" applyFont="1" applyFill="1" applyBorder="1" applyAlignment="1" applyProtection="1">
      <alignment/>
      <protection/>
    </xf>
    <xf numFmtId="0" fontId="0" fillId="32" borderId="12" xfId="57" applyFont="1" applyFill="1" applyBorder="1" applyAlignment="1" applyProtection="1">
      <alignment/>
      <protection/>
    </xf>
    <xf numFmtId="0" fontId="0" fillId="32" borderId="13" xfId="57" applyFont="1" applyFill="1" applyBorder="1" applyAlignment="1" applyProtection="1">
      <alignment/>
      <protection/>
    </xf>
    <xf numFmtId="0" fontId="0" fillId="32" borderId="14" xfId="57" applyFont="1" applyFill="1" applyBorder="1" applyAlignment="1" applyProtection="1">
      <alignment horizontal="right"/>
      <protection/>
    </xf>
    <xf numFmtId="0" fontId="0" fillId="32" borderId="15" xfId="57" applyFont="1" applyFill="1" applyBorder="1" applyAlignment="1" applyProtection="1">
      <alignment horizontal="right"/>
      <protection/>
    </xf>
    <xf numFmtId="0" fontId="0" fillId="32" borderId="16" xfId="57" applyFont="1" applyFill="1" applyBorder="1" applyAlignment="1" applyProtection="1">
      <alignment horizontal="right"/>
      <protection/>
    </xf>
    <xf numFmtId="0" fontId="64" fillId="6" borderId="17" xfId="0" applyFont="1" applyFill="1" applyBorder="1" applyAlignment="1" applyProtection="1">
      <alignment horizontal="center" vertical="center" wrapText="1"/>
      <protection locked="0"/>
    </xf>
    <xf numFmtId="0" fontId="8" fillId="0" borderId="0" xfId="57" applyFont="1" applyFill="1" applyAlignment="1" applyProtection="1">
      <alignment horizontal="center"/>
      <protection/>
    </xf>
    <xf numFmtId="0" fontId="0" fillId="0" borderId="0" xfId="0" applyAlignment="1" applyProtection="1">
      <alignment/>
      <protection/>
    </xf>
    <xf numFmtId="0" fontId="65" fillId="33" borderId="0" xfId="0" applyFont="1" applyFill="1" applyAlignment="1" applyProtection="1">
      <alignment/>
      <protection/>
    </xf>
    <xf numFmtId="0" fontId="0" fillId="33" borderId="0" xfId="0" applyFill="1" applyAlignment="1" applyProtection="1">
      <alignment/>
      <protection/>
    </xf>
    <xf numFmtId="0" fontId="12" fillId="33" borderId="0" xfId="0" applyFont="1" applyFill="1" applyBorder="1" applyAlignment="1" applyProtection="1">
      <alignment horizontal="center" vertical="center" wrapText="1"/>
      <protection/>
    </xf>
    <xf numFmtId="0" fontId="9" fillId="0" borderId="0" xfId="57" applyFont="1" applyFill="1" applyBorder="1" applyAlignment="1" applyProtection="1">
      <alignment horizontal="center"/>
      <protection/>
    </xf>
    <xf numFmtId="0" fontId="12" fillId="33" borderId="17" xfId="0" applyFont="1" applyFill="1" applyBorder="1" applyAlignment="1" applyProtection="1">
      <alignment horizontal="left" vertical="center" wrapText="1"/>
      <protection/>
    </xf>
    <xf numFmtId="1" fontId="12" fillId="33" borderId="17" xfId="0" applyNumberFormat="1" applyFont="1" applyFill="1" applyBorder="1" applyAlignment="1" applyProtection="1">
      <alignment horizontal="center" vertical="center" wrapText="1"/>
      <protection/>
    </xf>
    <xf numFmtId="1" fontId="12" fillId="33" borderId="17" xfId="0" applyNumberFormat="1" applyFont="1" applyFill="1" applyBorder="1" applyAlignment="1" applyProtection="1">
      <alignment horizontal="center"/>
      <protection/>
    </xf>
    <xf numFmtId="1" fontId="12" fillId="33" borderId="17" xfId="0" applyNumberFormat="1" applyFont="1" applyFill="1" applyBorder="1" applyAlignment="1" applyProtection="1" quotePrefix="1">
      <alignment horizontal="center" vertical="center" wrapText="1"/>
      <protection/>
    </xf>
    <xf numFmtId="0" fontId="0" fillId="0" borderId="0" xfId="0" applyFill="1" applyAlignment="1" applyProtection="1">
      <alignment/>
      <protection/>
    </xf>
    <xf numFmtId="0" fontId="64" fillId="0" borderId="0" xfId="0" applyFont="1" applyAlignment="1" applyProtection="1">
      <alignment horizontal="center" vertical="center"/>
      <protection/>
    </xf>
    <xf numFmtId="0" fontId="0" fillId="0" borderId="0" xfId="0" applyAlignment="1" applyProtection="1">
      <alignment vertical="center"/>
      <protection/>
    </xf>
    <xf numFmtId="0" fontId="12" fillId="0" borderId="0" xfId="0" applyFont="1" applyFill="1" applyBorder="1" applyAlignment="1" applyProtection="1">
      <alignment horizontal="center" vertical="center"/>
      <protection/>
    </xf>
    <xf numFmtId="0" fontId="11" fillId="33" borderId="0" xfId="0" applyFont="1" applyFill="1" applyBorder="1" applyAlignment="1" applyProtection="1">
      <alignment vertical="center" wrapText="1"/>
      <protection/>
    </xf>
    <xf numFmtId="0" fontId="12" fillId="33" borderId="0" xfId="0" applyFont="1" applyFill="1" applyAlignment="1" applyProtection="1">
      <alignment/>
      <protection/>
    </xf>
    <xf numFmtId="0" fontId="10" fillId="33" borderId="0" xfId="0" applyFont="1" applyFill="1" applyBorder="1" applyAlignment="1" applyProtection="1">
      <alignment vertical="center" wrapText="1"/>
      <protection/>
    </xf>
    <xf numFmtId="0" fontId="66" fillId="0" borderId="0" xfId="0" applyFont="1" applyAlignment="1" applyProtection="1">
      <alignment/>
      <protection/>
    </xf>
    <xf numFmtId="0" fontId="66" fillId="0" borderId="0" xfId="0" applyFont="1" applyAlignment="1" applyProtection="1">
      <alignment horizontal="center"/>
      <protection/>
    </xf>
    <xf numFmtId="0" fontId="33" fillId="33" borderId="0" xfId="0" applyFont="1" applyFill="1" applyBorder="1" applyAlignment="1" applyProtection="1">
      <alignment horizontal="left" vertical="center" wrapText="1"/>
      <protection/>
    </xf>
    <xf numFmtId="0" fontId="0" fillId="33" borderId="0" xfId="0" applyFont="1" applyFill="1" applyAlignment="1" applyProtection="1">
      <alignment/>
      <protection/>
    </xf>
    <xf numFmtId="0" fontId="64" fillId="0" borderId="0" xfId="0" applyFont="1" applyAlignment="1" applyProtection="1">
      <alignment/>
      <protection/>
    </xf>
    <xf numFmtId="0" fontId="64" fillId="0" borderId="0" xfId="0" applyFont="1" applyAlignment="1" applyProtection="1">
      <alignment horizontal="center"/>
      <protection/>
    </xf>
    <xf numFmtId="0" fontId="0" fillId="33" borderId="17" xfId="0" applyFill="1" applyBorder="1" applyAlignment="1" applyProtection="1">
      <alignment/>
      <protection/>
    </xf>
    <xf numFmtId="0" fontId="33" fillId="33" borderId="17" xfId="0" applyFont="1" applyFill="1" applyBorder="1" applyAlignment="1" applyProtection="1">
      <alignment horizontal="left" vertical="center" wrapText="1"/>
      <protection/>
    </xf>
    <xf numFmtId="0" fontId="64" fillId="0" borderId="0" xfId="0" applyFont="1" applyAlignment="1" applyProtection="1">
      <alignment/>
      <protection/>
    </xf>
    <xf numFmtId="0" fontId="0" fillId="0" borderId="0" xfId="0" applyAlignment="1" applyProtection="1">
      <alignment horizontal="center"/>
      <protection/>
    </xf>
    <xf numFmtId="0" fontId="0" fillId="33" borderId="0" xfId="0" applyFill="1" applyAlignment="1" applyProtection="1">
      <alignment horizontal="center"/>
      <protection/>
    </xf>
    <xf numFmtId="0" fontId="2" fillId="33" borderId="0" xfId="0" applyFont="1" applyFill="1" applyAlignment="1" applyProtection="1">
      <alignment/>
      <protection/>
    </xf>
    <xf numFmtId="0" fontId="64" fillId="0" borderId="0" xfId="0" applyFont="1" applyFill="1" applyAlignment="1" applyProtection="1">
      <alignment/>
      <protection/>
    </xf>
    <xf numFmtId="1" fontId="64" fillId="0" borderId="0" xfId="0" applyNumberFormat="1" applyFont="1" applyFill="1" applyBorder="1" applyAlignment="1" applyProtection="1">
      <alignment/>
      <protection/>
    </xf>
    <xf numFmtId="0" fontId="64" fillId="0" borderId="0" xfId="0" applyFont="1" applyFill="1" applyAlignment="1" applyProtection="1">
      <alignment horizontal="center"/>
      <protection/>
    </xf>
    <xf numFmtId="1" fontId="0" fillId="33" borderId="0" xfId="0" applyNumberFormat="1" applyFill="1" applyAlignment="1" applyProtection="1">
      <alignment/>
      <protection/>
    </xf>
    <xf numFmtId="0" fontId="67" fillId="0" borderId="0" xfId="0" applyFont="1" applyFill="1" applyBorder="1" applyAlignment="1" applyProtection="1">
      <alignment/>
      <protection/>
    </xf>
    <xf numFmtId="1" fontId="2" fillId="33" borderId="0" xfId="0" applyNumberFormat="1" applyFont="1" applyFill="1" applyAlignment="1" applyProtection="1">
      <alignment/>
      <protection/>
    </xf>
    <xf numFmtId="1" fontId="66" fillId="0" borderId="0" xfId="0" applyNumberFormat="1" applyFont="1" applyFill="1" applyBorder="1" applyAlignment="1" applyProtection="1">
      <alignment/>
      <protection/>
    </xf>
    <xf numFmtId="0" fontId="68" fillId="34" borderId="0" xfId="0" applyFont="1" applyFill="1" applyBorder="1" applyAlignment="1" applyProtection="1">
      <alignment horizontal="center"/>
      <protection/>
    </xf>
    <xf numFmtId="0" fontId="0" fillId="34" borderId="0" xfId="0" applyFill="1" applyAlignment="1" applyProtection="1">
      <alignment/>
      <protection/>
    </xf>
    <xf numFmtId="0" fontId="13" fillId="33" borderId="0" xfId="0" applyFont="1" applyFill="1" applyAlignment="1" applyProtection="1">
      <alignment horizontal="center"/>
      <protection/>
    </xf>
    <xf numFmtId="0" fontId="0" fillId="34" borderId="0" xfId="0" applyFill="1" applyAlignment="1" applyProtection="1">
      <alignment horizontal="center"/>
      <protection/>
    </xf>
    <xf numFmtId="0" fontId="67" fillId="33" borderId="17" xfId="0" applyFont="1" applyFill="1" applyBorder="1" applyAlignment="1" applyProtection="1">
      <alignment/>
      <protection/>
    </xf>
    <xf numFmtId="164" fontId="62" fillId="33" borderId="17" xfId="0" applyNumberFormat="1" applyFont="1" applyFill="1" applyBorder="1" applyAlignment="1" applyProtection="1">
      <alignment horizontal="center"/>
      <protection/>
    </xf>
    <xf numFmtId="164" fontId="2" fillId="33" borderId="17" xfId="0" applyNumberFormat="1" applyFont="1" applyFill="1" applyBorder="1" applyAlignment="1" applyProtection="1">
      <alignment horizontal="center"/>
      <protection/>
    </xf>
    <xf numFmtId="0" fontId="0" fillId="34" borderId="0" xfId="0" applyFill="1" applyBorder="1" applyAlignment="1" applyProtection="1">
      <alignment/>
      <protection/>
    </xf>
    <xf numFmtId="0" fontId="69" fillId="34" borderId="0" xfId="0" applyFont="1" applyFill="1" applyBorder="1" applyAlignment="1" applyProtection="1">
      <alignment/>
      <protection/>
    </xf>
    <xf numFmtId="0" fontId="68" fillId="34" borderId="0" xfId="0" applyFont="1" applyFill="1" applyBorder="1" applyAlignment="1" applyProtection="1">
      <alignment/>
      <protection/>
    </xf>
    <xf numFmtId="0" fontId="68" fillId="34" borderId="0" xfId="0" applyFont="1" applyFill="1" applyAlignment="1" applyProtection="1">
      <alignment/>
      <protection/>
    </xf>
    <xf numFmtId="0" fontId="66" fillId="34" borderId="0" xfId="0" applyFont="1" applyFill="1" applyBorder="1" applyAlignment="1" applyProtection="1">
      <alignment horizontal="right"/>
      <protection/>
    </xf>
    <xf numFmtId="0" fontId="66" fillId="34" borderId="0" xfId="0" applyFont="1" applyFill="1" applyBorder="1" applyAlignment="1" applyProtection="1">
      <alignment/>
      <protection/>
    </xf>
    <xf numFmtId="0" fontId="66" fillId="34" borderId="0" xfId="0" applyFont="1" applyFill="1" applyBorder="1" applyAlignment="1" applyProtection="1">
      <alignment horizontal="center"/>
      <protection/>
    </xf>
    <xf numFmtId="0" fontId="66" fillId="34" borderId="0" xfId="0" applyFont="1" applyFill="1" applyAlignment="1" applyProtection="1">
      <alignment horizontal="right"/>
      <protection/>
    </xf>
    <xf numFmtId="0" fontId="37" fillId="34" borderId="0" xfId="0" applyFont="1" applyFill="1" applyAlignment="1" applyProtection="1">
      <alignment/>
      <protection/>
    </xf>
    <xf numFmtId="0" fontId="66" fillId="0" borderId="0" xfId="0" applyFont="1" applyFill="1" applyBorder="1" applyAlignment="1" applyProtection="1">
      <alignment/>
      <protection/>
    </xf>
    <xf numFmtId="0" fontId="66" fillId="0" borderId="0" xfId="0" applyFont="1" applyFill="1" applyBorder="1" applyAlignment="1" applyProtection="1">
      <alignment horizontal="center"/>
      <protection/>
    </xf>
    <xf numFmtId="0" fontId="0" fillId="0" borderId="0" xfId="0" applyFill="1" applyBorder="1" applyAlignment="1" applyProtection="1">
      <alignment/>
      <protection/>
    </xf>
    <xf numFmtId="0" fontId="62" fillId="0" borderId="0" xfId="0" applyFont="1" applyFill="1" applyBorder="1" applyAlignment="1" applyProtection="1">
      <alignment/>
      <protection/>
    </xf>
    <xf numFmtId="0" fontId="62" fillId="0" borderId="0" xfId="0" applyFont="1" applyFill="1" applyAlignment="1" applyProtection="1">
      <alignment/>
      <protection/>
    </xf>
    <xf numFmtId="0" fontId="64" fillId="6" borderId="17" xfId="0" applyFont="1" applyFill="1" applyBorder="1" applyAlignment="1" applyProtection="1">
      <alignment vertical="center" wrapText="1"/>
      <protection locked="0"/>
    </xf>
    <xf numFmtId="0" fontId="70" fillId="34" borderId="0" xfId="0" applyFont="1" applyFill="1" applyBorder="1" applyAlignment="1" applyProtection="1">
      <alignment horizontal="center"/>
      <protection/>
    </xf>
    <xf numFmtId="1" fontId="68" fillId="34" borderId="0" xfId="0" applyNumberFormat="1" applyFont="1" applyFill="1" applyBorder="1" applyAlignment="1" applyProtection="1">
      <alignment horizontal="center"/>
      <protection/>
    </xf>
    <xf numFmtId="0" fontId="0" fillId="0" borderId="0" xfId="0" applyFont="1" applyAlignment="1" applyProtection="1">
      <alignment/>
      <protection/>
    </xf>
    <xf numFmtId="0" fontId="0" fillId="0" borderId="0" xfId="57" applyFont="1" applyFill="1" applyBorder="1" applyAlignment="1" applyProtection="1">
      <alignment/>
      <protection/>
    </xf>
    <xf numFmtId="0" fontId="0" fillId="0" borderId="0" xfId="57" applyFont="1" applyFill="1" applyBorder="1" applyAlignment="1" applyProtection="1">
      <alignment horizontal="right"/>
      <protection/>
    </xf>
    <xf numFmtId="0" fontId="0" fillId="0" borderId="0" xfId="0" applyFont="1" applyAlignment="1" applyProtection="1">
      <alignment horizontal="center" wrapText="1"/>
      <protection/>
    </xf>
    <xf numFmtId="0" fontId="0" fillId="33" borderId="0" xfId="0" applyFill="1" applyBorder="1" applyAlignment="1" applyProtection="1">
      <alignment/>
      <protection/>
    </xf>
    <xf numFmtId="0" fontId="0" fillId="33" borderId="18" xfId="0" applyFill="1" applyBorder="1" applyAlignment="1" applyProtection="1">
      <alignment/>
      <protection/>
    </xf>
    <xf numFmtId="0" fontId="0" fillId="33" borderId="0" xfId="0" applyFont="1" applyFill="1" applyBorder="1" applyAlignment="1" applyProtection="1">
      <alignment/>
      <protection/>
    </xf>
    <xf numFmtId="1" fontId="0" fillId="33" borderId="0" xfId="0" applyNumberFormat="1" applyFill="1" applyBorder="1" applyAlignment="1" applyProtection="1">
      <alignment/>
      <protection/>
    </xf>
    <xf numFmtId="181" fontId="12" fillId="0" borderId="0" xfId="0" applyNumberFormat="1" applyFont="1" applyBorder="1" applyAlignment="1" applyProtection="1">
      <alignment horizontal="center" vertical="center"/>
      <protection/>
    </xf>
    <xf numFmtId="0" fontId="64" fillId="6" borderId="17" xfId="0" applyFont="1" applyFill="1" applyBorder="1" applyAlignment="1" applyProtection="1">
      <alignment horizontal="center"/>
      <protection locked="0"/>
    </xf>
    <xf numFmtId="182" fontId="12" fillId="0" borderId="0" xfId="0" applyNumberFormat="1" applyFont="1" applyBorder="1" applyAlignment="1" applyProtection="1">
      <alignment horizontal="center" vertical="center"/>
      <protection/>
    </xf>
    <xf numFmtId="0" fontId="0" fillId="0" borderId="0" xfId="57" applyFont="1" applyFill="1" applyBorder="1" applyAlignment="1" applyProtection="1">
      <alignment horizontal="center"/>
      <protection/>
    </xf>
    <xf numFmtId="0" fontId="2" fillId="0" borderId="0" xfId="0" applyFont="1" applyBorder="1" applyAlignment="1" applyProtection="1">
      <alignment horizontal="center" wrapText="1"/>
      <protection/>
    </xf>
    <xf numFmtId="0" fontId="2" fillId="0" borderId="0" xfId="0" applyFont="1" applyBorder="1" applyAlignment="1" applyProtection="1">
      <alignment horizontal="center"/>
      <protection/>
    </xf>
    <xf numFmtId="0" fontId="0" fillId="0" borderId="0" xfId="0" applyBorder="1" applyAlignment="1" applyProtection="1">
      <alignment/>
      <protection/>
    </xf>
    <xf numFmtId="0" fontId="2" fillId="0" borderId="17" xfId="0" applyFont="1" applyBorder="1" applyAlignment="1" applyProtection="1">
      <alignment horizontal="left"/>
      <protection/>
    </xf>
    <xf numFmtId="0" fontId="2" fillId="0" borderId="17" xfId="0" applyFont="1" applyBorder="1" applyAlignment="1" applyProtection="1">
      <alignment wrapText="1"/>
      <protection/>
    </xf>
    <xf numFmtId="0" fontId="0" fillId="0" borderId="19" xfId="0" applyFont="1" applyBorder="1" applyAlignment="1" applyProtection="1">
      <alignment/>
      <protection/>
    </xf>
    <xf numFmtId="0" fontId="71" fillId="0" borderId="20" xfId="0" applyFont="1" applyFill="1" applyBorder="1" applyAlignment="1" applyProtection="1">
      <alignment/>
      <protection/>
    </xf>
    <xf numFmtId="0" fontId="71" fillId="0" borderId="17" xfId="0" applyFont="1" applyFill="1" applyBorder="1" applyAlignment="1" applyProtection="1">
      <alignment/>
      <protection/>
    </xf>
    <xf numFmtId="0" fontId="72" fillId="0" borderId="0" xfId="0" applyFont="1" applyAlignment="1" applyProtection="1">
      <alignment/>
      <protection/>
    </xf>
    <xf numFmtId="3" fontId="2" fillId="0" borderId="21" xfId="0" applyNumberFormat="1" applyFont="1" applyBorder="1" applyAlignment="1" applyProtection="1">
      <alignment horizontal="center"/>
      <protection/>
    </xf>
    <xf numFmtId="3" fontId="2" fillId="0" borderId="22" xfId="0" applyNumberFormat="1" applyFont="1" applyBorder="1" applyAlignment="1" applyProtection="1">
      <alignment horizontal="center"/>
      <protection/>
    </xf>
    <xf numFmtId="3" fontId="0" fillId="0" borderId="17" xfId="0" applyNumberFormat="1" applyFont="1" applyFill="1" applyBorder="1" applyAlignment="1" applyProtection="1">
      <alignment horizontal="center"/>
      <protection/>
    </xf>
    <xf numFmtId="0" fontId="0" fillId="0" borderId="17" xfId="0" applyFont="1" applyFill="1" applyBorder="1" applyAlignment="1" applyProtection="1">
      <alignment horizontal="center"/>
      <protection/>
    </xf>
    <xf numFmtId="1" fontId="0" fillId="0" borderId="21" xfId="0" applyNumberFormat="1" applyFont="1" applyBorder="1" applyAlignment="1" applyProtection="1">
      <alignment horizontal="center"/>
      <protection/>
    </xf>
    <xf numFmtId="1" fontId="0" fillId="0" borderId="22" xfId="0" applyNumberFormat="1" applyFont="1" applyBorder="1" applyAlignment="1" applyProtection="1">
      <alignment horizontal="center"/>
      <protection/>
    </xf>
    <xf numFmtId="0" fontId="0" fillId="6" borderId="23" xfId="57" applyFont="1" applyFill="1" applyBorder="1" applyAlignment="1" applyProtection="1">
      <alignment horizontal="center"/>
      <protection locked="0"/>
    </xf>
    <xf numFmtId="0" fontId="0" fillId="6" borderId="15" xfId="57" applyFont="1" applyFill="1" applyBorder="1" applyAlignment="1" applyProtection="1">
      <alignment horizontal="center"/>
      <protection locked="0"/>
    </xf>
    <xf numFmtId="0" fontId="71" fillId="0" borderId="19" xfId="0" applyFont="1" applyFill="1" applyBorder="1" applyAlignment="1" applyProtection="1">
      <alignment horizontal="center"/>
      <protection/>
    </xf>
    <xf numFmtId="0" fontId="73" fillId="0" borderId="16" xfId="57" applyFont="1" applyFill="1" applyBorder="1" applyAlignment="1" applyProtection="1">
      <alignment horizontal="center"/>
      <protection locked="0"/>
    </xf>
    <xf numFmtId="1" fontId="0" fillId="0" borderId="24" xfId="0" applyNumberFormat="1" applyFont="1" applyFill="1" applyBorder="1" applyAlignment="1" applyProtection="1">
      <alignment horizontal="center"/>
      <protection/>
    </xf>
    <xf numFmtId="1" fontId="0" fillId="0" borderId="25" xfId="0" applyNumberFormat="1" applyFont="1" applyFill="1" applyBorder="1" applyAlignment="1" applyProtection="1">
      <alignment horizontal="center"/>
      <protection/>
    </xf>
    <xf numFmtId="14" fontId="0" fillId="6" borderId="23" xfId="57" applyNumberFormat="1" applyFont="1" applyFill="1" applyBorder="1" applyAlignment="1" applyProtection="1">
      <alignment horizontal="center"/>
      <protection locked="0"/>
    </xf>
    <xf numFmtId="14" fontId="0" fillId="6" borderId="15" xfId="57" applyNumberFormat="1" applyFont="1" applyFill="1" applyBorder="1" applyAlignment="1" applyProtection="1">
      <alignment horizontal="center"/>
      <protection locked="0"/>
    </xf>
    <xf numFmtId="1" fontId="74" fillId="0" borderId="26" xfId="0" applyNumberFormat="1" applyFont="1" applyBorder="1" applyAlignment="1" applyProtection="1">
      <alignment horizontal="center"/>
      <protection/>
    </xf>
    <xf numFmtId="0" fontId="74" fillId="0" borderId="26" xfId="0" applyFont="1" applyBorder="1" applyAlignment="1" applyProtection="1">
      <alignment horizontal="center"/>
      <protection/>
    </xf>
    <xf numFmtId="0" fontId="75" fillId="34" borderId="0" xfId="0" applyFont="1" applyFill="1" applyAlignment="1" applyProtection="1">
      <alignment horizontal="right"/>
      <protection/>
    </xf>
    <xf numFmtId="0" fontId="12" fillId="0" borderId="0" xfId="0" applyFont="1" applyBorder="1" applyAlignment="1" applyProtection="1">
      <alignment horizontal="left" vertical="center" wrapText="1"/>
      <protection/>
    </xf>
    <xf numFmtId="14" fontId="73" fillId="0" borderId="27" xfId="57" applyNumberFormat="1" applyFont="1" applyFill="1" applyBorder="1" applyAlignment="1" applyProtection="1">
      <alignment horizontal="center"/>
      <protection locked="0"/>
    </xf>
    <xf numFmtId="14" fontId="73" fillId="0" borderId="16" xfId="57" applyNumberFormat="1" applyFont="1" applyFill="1" applyBorder="1" applyAlignment="1" applyProtection="1">
      <alignment horizontal="center"/>
      <protection locked="0"/>
    </xf>
    <xf numFmtId="0" fontId="6" fillId="0" borderId="0" xfId="57" applyFont="1" applyAlignment="1" applyProtection="1">
      <alignment horizontal="center"/>
      <protection/>
    </xf>
    <xf numFmtId="0" fontId="8" fillId="0" borderId="0" xfId="57" applyFont="1" applyAlignment="1" applyProtection="1">
      <alignment horizontal="center"/>
      <protection/>
    </xf>
    <xf numFmtId="0" fontId="0" fillId="6" borderId="28" xfId="57" applyFont="1" applyFill="1" applyBorder="1" applyAlignment="1" applyProtection="1">
      <alignment horizontal="center"/>
      <protection locked="0"/>
    </xf>
    <xf numFmtId="0" fontId="0" fillId="6" borderId="14" xfId="57" applyFont="1" applyFill="1" applyBorder="1" applyAlignment="1" applyProtection="1">
      <alignment horizont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3">
    <dxf>
      <fill>
        <patternFill>
          <bgColor rgb="FFFF0000"/>
        </patternFill>
      </fill>
    </dxf>
    <dxf>
      <font>
        <b/>
        <i val="0"/>
        <color rgb="FFFF0000"/>
      </font>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6.jpeg" /><Relationship Id="rId3" Type="http://schemas.openxmlformats.org/officeDocument/2006/relationships/image" Target="../media/image2.png" /><Relationship Id="rId4"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10</xdr:row>
      <xdr:rowOff>28575</xdr:rowOff>
    </xdr:from>
    <xdr:to>
      <xdr:col>3</xdr:col>
      <xdr:colOff>85725</xdr:colOff>
      <xdr:row>11</xdr:row>
      <xdr:rowOff>142875</xdr:rowOff>
    </xdr:to>
    <xdr:sp fLocksText="0">
      <xdr:nvSpPr>
        <xdr:cNvPr id="1" name="TextBox 6"/>
        <xdr:cNvSpPr txBox="1">
          <a:spLocks noChangeArrowheads="1"/>
        </xdr:cNvSpPr>
      </xdr:nvSpPr>
      <xdr:spPr>
        <a:xfrm>
          <a:off x="19050" y="1647825"/>
          <a:ext cx="1895475" cy="276225"/>
        </a:xfrm>
        <a:prstGeom prst="rect">
          <a:avLst/>
        </a:prstGeom>
        <a:solidFill>
          <a:srgbClr val="DBEEF4"/>
        </a:solidFill>
        <a:ln w="9525" cmpd="sng">
          <a:solidFill>
            <a:srgbClr val="BCBCB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66675</xdr:rowOff>
    </xdr:from>
    <xdr:to>
      <xdr:col>13</xdr:col>
      <xdr:colOff>514350</xdr:colOff>
      <xdr:row>41</xdr:row>
      <xdr:rowOff>114300</xdr:rowOff>
    </xdr:to>
    <xdr:sp>
      <xdr:nvSpPr>
        <xdr:cNvPr id="2" name="TextBox 5"/>
        <xdr:cNvSpPr txBox="1">
          <a:spLocks noChangeArrowheads="1"/>
        </xdr:cNvSpPr>
      </xdr:nvSpPr>
      <xdr:spPr>
        <a:xfrm>
          <a:off x="0" y="228600"/>
          <a:ext cx="8439150" cy="6524625"/>
        </a:xfrm>
        <a:prstGeom prst="rect">
          <a:avLst/>
        </a:prstGeom>
        <a:noFill/>
        <a:ln w="38100" cmpd="sng">
          <a:solidFill>
            <a:srgbClr val="E46C0A"/>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Portable Windbreak Sizing Worksheet</a:t>
          </a:r>
          <a:r>
            <a:rPr lang="en-US" cap="none" sz="1200" b="0" i="0" u="none" baseline="0">
              <a:solidFill>
                <a:srgbClr val="000000"/>
              </a:solidFill>
              <a:latin typeface="Calibri"/>
              <a:ea typeface="Calibri"/>
              <a:cs typeface="Calibri"/>
            </a:rPr>
            <a:t>
</a:t>
          </a:r>
          <a:r>
            <a:rPr lang="en-US" cap="none" sz="1050" b="0" i="1" u="none" baseline="0">
              <a:solidFill>
                <a:srgbClr val="000000"/>
              </a:solidFill>
              <a:latin typeface="Calibri"/>
              <a:ea typeface="Calibri"/>
              <a:cs typeface="Calibri"/>
            </a:rPr>
            <a:t>v.5.16</a:t>
          </a:r>
          <a:r>
            <a:rPr lang="en-US" cap="none" sz="105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sizing worksheet calculates the number of panels needed to meet the minimum shelter requirements of the animals.  The minimum shelter</a:t>
          </a:r>
          <a:r>
            <a:rPr lang="en-US" cap="none" sz="1200" b="0" i="0" u="none" baseline="0">
              <a:solidFill>
                <a:srgbClr val="000000"/>
              </a:solidFill>
              <a:latin typeface="Calibri"/>
              <a:ea typeface="Calibri"/>
              <a:cs typeface="Calibri"/>
            </a:rPr>
            <a:t> requirements are based on the national 576-Livestock Shelter Structure Standard (dated December 2013).   The standard provides a range of shelter area for each animal type, North Dakota has already been using the high end of the range for adult cattle and the low end of the range for yearlings.  Thus, this method was kept when developing the spreadsheet.</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Cells in Blue are user inputs.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Use the dropdown menu to select the type of livestock, then enter the corresponding number of livestock.  Two rows are provided for cases where multiple livestock type or size are confined together.   Then enter the barrier height (see figure below).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spreadsheet will then calculate the number of panels, the wing length, and the snowdrift zone.  The snowdrift zone is the minimum length needed without obstructions (such as fences) to ensure livestock can access the shelter area during snow periods.</a:t>
          </a:r>
        </a:p>
      </xdr:txBody>
    </xdr:sp>
    <xdr:clientData/>
  </xdr:twoCellAnchor>
  <xdr:twoCellAnchor editAs="oneCell">
    <xdr:from>
      <xdr:col>0</xdr:col>
      <xdr:colOff>285750</xdr:colOff>
      <xdr:row>20</xdr:row>
      <xdr:rowOff>85725</xdr:rowOff>
    </xdr:from>
    <xdr:to>
      <xdr:col>7</xdr:col>
      <xdr:colOff>571500</xdr:colOff>
      <xdr:row>31</xdr:row>
      <xdr:rowOff>104775</xdr:rowOff>
    </xdr:to>
    <xdr:pic>
      <xdr:nvPicPr>
        <xdr:cNvPr id="3" name="Picture 1"/>
        <xdr:cNvPicPr preferRelativeResize="1">
          <a:picLocks noChangeAspect="1"/>
        </xdr:cNvPicPr>
      </xdr:nvPicPr>
      <xdr:blipFill>
        <a:blip r:embed="rId1"/>
        <a:stretch>
          <a:fillRect/>
        </a:stretch>
      </xdr:blipFill>
      <xdr:spPr>
        <a:xfrm>
          <a:off x="285750" y="3324225"/>
          <a:ext cx="4552950" cy="1809750"/>
        </a:xfrm>
        <a:prstGeom prst="rect">
          <a:avLst/>
        </a:prstGeom>
        <a:noFill/>
        <a:ln w="9525" cmpd="sng">
          <a:noFill/>
        </a:ln>
      </xdr:spPr>
    </xdr:pic>
    <xdr:clientData/>
  </xdr:twoCellAnchor>
  <xdr:twoCellAnchor editAs="oneCell">
    <xdr:from>
      <xdr:col>7</xdr:col>
      <xdr:colOff>476250</xdr:colOff>
      <xdr:row>27</xdr:row>
      <xdr:rowOff>95250</xdr:rowOff>
    </xdr:from>
    <xdr:to>
      <xdr:col>13</xdr:col>
      <xdr:colOff>485775</xdr:colOff>
      <xdr:row>40</xdr:row>
      <xdr:rowOff>152400</xdr:rowOff>
    </xdr:to>
    <xdr:pic>
      <xdr:nvPicPr>
        <xdr:cNvPr id="4" name="Picture 10"/>
        <xdr:cNvPicPr preferRelativeResize="1">
          <a:picLocks noChangeAspect="1"/>
        </xdr:cNvPicPr>
      </xdr:nvPicPr>
      <xdr:blipFill>
        <a:blip r:embed="rId2"/>
        <a:stretch>
          <a:fillRect/>
        </a:stretch>
      </xdr:blipFill>
      <xdr:spPr>
        <a:xfrm>
          <a:off x="4743450" y="4467225"/>
          <a:ext cx="3667125" cy="2162175"/>
        </a:xfrm>
        <a:prstGeom prst="rect">
          <a:avLst/>
        </a:prstGeom>
        <a:noFill/>
        <a:ln w="9525" cmpd="sng">
          <a:noFill/>
        </a:ln>
      </xdr:spPr>
    </xdr:pic>
    <xdr:clientData/>
  </xdr:twoCellAnchor>
  <xdr:twoCellAnchor editAs="oneCell">
    <xdr:from>
      <xdr:col>21</xdr:col>
      <xdr:colOff>476250</xdr:colOff>
      <xdr:row>78</xdr:row>
      <xdr:rowOff>19050</xdr:rowOff>
    </xdr:from>
    <xdr:to>
      <xdr:col>24</xdr:col>
      <xdr:colOff>180975</xdr:colOff>
      <xdr:row>87</xdr:row>
      <xdr:rowOff>85725</xdr:rowOff>
    </xdr:to>
    <xdr:pic>
      <xdr:nvPicPr>
        <xdr:cNvPr id="5" name="Picture 2"/>
        <xdr:cNvPicPr preferRelativeResize="1">
          <a:picLocks noChangeAspect="1"/>
        </xdr:cNvPicPr>
      </xdr:nvPicPr>
      <xdr:blipFill>
        <a:blip r:embed="rId3"/>
        <a:stretch>
          <a:fillRect/>
        </a:stretch>
      </xdr:blipFill>
      <xdr:spPr>
        <a:xfrm>
          <a:off x="13277850" y="12649200"/>
          <a:ext cx="1533525" cy="1524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342900</xdr:colOff>
      <xdr:row>71</xdr:row>
      <xdr:rowOff>76200</xdr:rowOff>
    </xdr:from>
    <xdr:to>
      <xdr:col>15</xdr:col>
      <xdr:colOff>323850</xdr:colOff>
      <xdr:row>79</xdr:row>
      <xdr:rowOff>76200</xdr:rowOff>
    </xdr:to>
    <xdr:sp>
      <xdr:nvSpPr>
        <xdr:cNvPr id="1" name="Straight Connector 2"/>
        <xdr:cNvSpPr>
          <a:spLocks/>
        </xdr:cNvSpPr>
      </xdr:nvSpPr>
      <xdr:spPr>
        <a:xfrm rot="16200000" flipH="1">
          <a:off x="8858250" y="13973175"/>
          <a:ext cx="0" cy="1952625"/>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10</xdr:col>
      <xdr:colOff>1409700</xdr:colOff>
      <xdr:row>71</xdr:row>
      <xdr:rowOff>76200</xdr:rowOff>
    </xdr:from>
    <xdr:to>
      <xdr:col>12</xdr:col>
      <xdr:colOff>342900</xdr:colOff>
      <xdr:row>79</xdr:row>
      <xdr:rowOff>104775</xdr:rowOff>
    </xdr:to>
    <xdr:sp>
      <xdr:nvSpPr>
        <xdr:cNvPr id="2" name="Straight Connector 3"/>
        <xdr:cNvSpPr>
          <a:spLocks/>
        </xdr:cNvSpPr>
      </xdr:nvSpPr>
      <xdr:spPr>
        <a:xfrm flipH="1">
          <a:off x="8858250" y="13973175"/>
          <a:ext cx="0" cy="1981200"/>
        </a:xfrm>
        <a:prstGeom prst="line">
          <a:avLst/>
        </a:prstGeom>
        <a:no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685800</xdr:colOff>
      <xdr:row>69</xdr:row>
      <xdr:rowOff>66675</xdr:rowOff>
    </xdr:from>
    <xdr:to>
      <xdr:col>13</xdr:col>
      <xdr:colOff>190500</xdr:colOff>
      <xdr:row>74</xdr:row>
      <xdr:rowOff>85725</xdr:rowOff>
    </xdr:to>
    <xdr:sp>
      <xdr:nvSpPr>
        <xdr:cNvPr id="3" name="Arc 4"/>
        <xdr:cNvSpPr>
          <a:spLocks/>
        </xdr:cNvSpPr>
      </xdr:nvSpPr>
      <xdr:spPr>
        <a:xfrm rot="7987207">
          <a:off x="8858250" y="13535025"/>
          <a:ext cx="0" cy="1066800"/>
        </a:xfrm>
        <a:custGeom>
          <a:pathLst>
            <a:path stroke="0" h="1054873" w="988956">
              <a:moveTo>
                <a:pt x="494478" y="0"/>
              </a:moveTo>
              <a:cubicBezTo>
                <a:pt x="767571" y="0"/>
                <a:pt x="988956" y="236142"/>
                <a:pt x="988956" y="527437"/>
              </a:cubicBezTo>
              <a:lnTo>
                <a:pt x="494478" y="527437"/>
              </a:lnTo>
              <a:lnTo>
                <a:pt x="494478" y="0"/>
              </a:lnTo>
              <a:close/>
            </a:path>
            <a:path fill="none" h="1054873" w="988956">
              <a:moveTo>
                <a:pt x="494478" y="0"/>
              </a:moveTo>
              <a:cubicBezTo>
                <a:pt x="767571" y="0"/>
                <a:pt x="988956" y="236142"/>
                <a:pt x="988956" y="527437"/>
              </a:cubicBezTo>
            </a:path>
          </a:pathLst>
        </a:custGeom>
        <a:noFill/>
        <a:ln w="571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1371600</xdr:colOff>
      <xdr:row>79</xdr:row>
      <xdr:rowOff>161925</xdr:rowOff>
    </xdr:from>
    <xdr:to>
      <xdr:col>12</xdr:col>
      <xdr:colOff>38100</xdr:colOff>
      <xdr:row>79</xdr:row>
      <xdr:rowOff>190500</xdr:rowOff>
    </xdr:to>
    <xdr:sp>
      <xdr:nvSpPr>
        <xdr:cNvPr id="4" name="Straight Arrow Connector 6"/>
        <xdr:cNvSpPr>
          <a:spLocks/>
        </xdr:cNvSpPr>
      </xdr:nvSpPr>
      <xdr:spPr>
        <a:xfrm flipH="1">
          <a:off x="8858250" y="16011525"/>
          <a:ext cx="0" cy="28575"/>
        </a:xfrm>
        <a:prstGeom prst="straightConnector1">
          <a:avLst/>
        </a:prstGeom>
        <a:noFill/>
        <a:ln w="19050" cmpd="sng">
          <a:solidFill>
            <a:srgbClr val="7F7F7F"/>
          </a:solidFill>
          <a:prstDash val="lgDash"/>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18</xdr:col>
      <xdr:colOff>0</xdr:colOff>
      <xdr:row>74</xdr:row>
      <xdr:rowOff>142875</xdr:rowOff>
    </xdr:from>
    <xdr:ext cx="752475" cy="228600"/>
    <xdr:sp>
      <xdr:nvSpPr>
        <xdr:cNvPr id="5" name="TextBox 7"/>
        <xdr:cNvSpPr txBox="1">
          <a:spLocks noChangeArrowheads="1"/>
        </xdr:cNvSpPr>
      </xdr:nvSpPr>
      <xdr:spPr>
        <a:xfrm>
          <a:off x="8858250" y="14658975"/>
          <a:ext cx="752475" cy="228600"/>
        </a:xfrm>
        <a:prstGeom prst="rect">
          <a:avLst/>
        </a:prstGeom>
        <a:noFill/>
        <a:ln w="9525" cmpd="sng">
          <a:noFill/>
        </a:ln>
      </xdr:spPr>
      <xdr:txBody>
        <a:bodyPr vertOverflow="clip" wrap="square">
          <a:spAutoFit/>
        </a:bodyPr>
        <a:p>
          <a:pPr algn="l">
            <a:defRPr/>
          </a:pPr>
          <a:r>
            <a:rPr lang="en-US" cap="none" sz="1200" b="1" i="0" u="none" baseline="0">
              <a:solidFill>
                <a:srgbClr val="000000"/>
              </a:solidFill>
            </a:rPr>
            <a:t>90 Degrees</a:t>
          </a:r>
        </a:p>
      </xdr:txBody>
    </xdr:sp>
    <xdr:clientData/>
  </xdr:oneCellAnchor>
  <xdr:oneCellAnchor>
    <xdr:from>
      <xdr:col>11</xdr:col>
      <xdr:colOff>0</xdr:colOff>
      <xdr:row>72</xdr:row>
      <xdr:rowOff>95250</xdr:rowOff>
    </xdr:from>
    <xdr:ext cx="333375" cy="1371600"/>
    <xdr:sp>
      <xdr:nvSpPr>
        <xdr:cNvPr id="6" name="TextBox 8"/>
        <xdr:cNvSpPr txBox="1">
          <a:spLocks noChangeArrowheads="1"/>
        </xdr:cNvSpPr>
      </xdr:nvSpPr>
      <xdr:spPr>
        <a:xfrm rot="18750827">
          <a:off x="8858250" y="14154150"/>
          <a:ext cx="333375" cy="1371600"/>
        </a:xfrm>
        <a:prstGeom prst="rect">
          <a:avLst/>
        </a:prstGeom>
        <a:noFill/>
        <a:ln w="9525" cmpd="sng">
          <a:noFill/>
        </a:ln>
      </xdr:spPr>
      <xdr:txBody>
        <a:bodyPr vertOverflow="clip" wrap="square"/>
        <a:p>
          <a:pPr algn="ctr">
            <a:defRPr/>
          </a:pPr>
          <a:r>
            <a:rPr lang="en-US" cap="none" sz="1200" b="0" i="0" u="none" baseline="0">
              <a:solidFill>
                <a:srgbClr val="000000"/>
              </a:solidFill>
            </a:rPr>
            <a:t>Wing Length</a:t>
          </a:r>
        </a:p>
      </xdr:txBody>
    </xdr:sp>
    <xdr:clientData/>
  </xdr:oneCellAnchor>
  <xdr:twoCellAnchor editAs="oneCell">
    <xdr:from>
      <xdr:col>0</xdr:col>
      <xdr:colOff>142875</xdr:colOff>
      <xdr:row>2</xdr:row>
      <xdr:rowOff>85725</xdr:rowOff>
    </xdr:from>
    <xdr:to>
      <xdr:col>0</xdr:col>
      <xdr:colOff>581025</xdr:colOff>
      <xdr:row>4</xdr:row>
      <xdr:rowOff>171450</xdr:rowOff>
    </xdr:to>
    <xdr:pic>
      <xdr:nvPicPr>
        <xdr:cNvPr id="7" name="Picture 2" descr="nrcs"/>
        <xdr:cNvPicPr preferRelativeResize="1">
          <a:picLocks noChangeAspect="1"/>
        </xdr:cNvPicPr>
      </xdr:nvPicPr>
      <xdr:blipFill>
        <a:blip r:embed="rId1"/>
        <a:stretch>
          <a:fillRect/>
        </a:stretch>
      </xdr:blipFill>
      <xdr:spPr>
        <a:xfrm>
          <a:off x="142875" y="409575"/>
          <a:ext cx="438150" cy="409575"/>
        </a:xfrm>
        <a:prstGeom prst="rect">
          <a:avLst/>
        </a:prstGeom>
        <a:noFill/>
        <a:ln w="9525" cmpd="sng">
          <a:noFill/>
        </a:ln>
      </xdr:spPr>
    </xdr:pic>
    <xdr:clientData/>
  </xdr:twoCellAnchor>
  <xdr:twoCellAnchor>
    <xdr:from>
      <xdr:col>8</xdr:col>
      <xdr:colOff>133350</xdr:colOff>
      <xdr:row>0</xdr:row>
      <xdr:rowOff>104775</xdr:rowOff>
    </xdr:from>
    <xdr:to>
      <xdr:col>9</xdr:col>
      <xdr:colOff>581025</xdr:colOff>
      <xdr:row>5</xdr:row>
      <xdr:rowOff>180975</xdr:rowOff>
    </xdr:to>
    <xdr:grpSp>
      <xdr:nvGrpSpPr>
        <xdr:cNvPr id="8" name="Group 4"/>
        <xdr:cNvGrpSpPr>
          <a:grpSpLocks/>
        </xdr:cNvGrpSpPr>
      </xdr:nvGrpSpPr>
      <xdr:grpSpPr>
        <a:xfrm>
          <a:off x="7600950" y="104775"/>
          <a:ext cx="1143000" cy="1123950"/>
          <a:chOff x="6678576" y="6678577"/>
          <a:chExt cx="1317994" cy="1317994"/>
        </a:xfrm>
        <a:solidFill>
          <a:srgbClr val="FFFFFF"/>
        </a:solidFill>
      </xdr:grpSpPr>
      <xdr:pic macro="[0]!Clear_Sizing">
        <xdr:nvPicPr>
          <xdr:cNvPr id="9" name="Picture 1"/>
          <xdr:cNvPicPr preferRelativeResize="1">
            <a:picLocks noChangeAspect="1"/>
          </xdr:cNvPicPr>
        </xdr:nvPicPr>
        <xdr:blipFill>
          <a:blip r:embed="rId2"/>
          <a:stretch>
            <a:fillRect/>
          </a:stretch>
        </xdr:blipFill>
        <xdr:spPr>
          <a:xfrm>
            <a:off x="6678576" y="6678577"/>
            <a:ext cx="1317994" cy="1317994"/>
          </a:xfrm>
          <a:prstGeom prst="rect">
            <a:avLst/>
          </a:prstGeom>
          <a:noFill/>
          <a:ln w="9525" cmpd="sng">
            <a:noFill/>
          </a:ln>
        </xdr:spPr>
      </xdr:pic>
      <xdr:sp macro="[0]!Clear_Sizing">
        <xdr:nvSpPr>
          <xdr:cNvPr id="10" name="Rectangle 22"/>
          <xdr:cNvSpPr>
            <a:spLocks/>
          </xdr:cNvSpPr>
        </xdr:nvSpPr>
        <xdr:spPr>
          <a:xfrm>
            <a:off x="6943822" y="6976114"/>
            <a:ext cx="872842" cy="935446"/>
          </a:xfrm>
          <a:prstGeom prst="rect">
            <a:avLst/>
          </a:prstGeom>
          <a:noFill/>
          <a:ln w="9525" cmpd="sng">
            <a:noFill/>
          </a:ln>
        </xdr:spPr>
        <xdr:txBody>
          <a:bodyPr vertOverflow="clip" wrap="square">
            <a:spAutoFit/>
          </a:bodyPr>
          <a:p>
            <a:pPr algn="ctr">
              <a:defRPr/>
            </a:pPr>
            <a:r>
              <a:rPr lang="en-US" cap="none" sz="2000" b="1" i="0" u="none" baseline="0">
                <a:solidFill>
                  <a:srgbClr val="FFFFFF"/>
                </a:solidFill>
              </a:rPr>
              <a:t>CLEAR</a:t>
            </a:r>
            <a:r>
              <a:rPr lang="en-US" cap="none" sz="2000" b="1" i="0" u="none" baseline="0">
                <a:solidFill>
                  <a:srgbClr val="FFFFFF"/>
                </a:solidFill>
              </a:rPr>
              <a:t> 
</a:t>
            </a:r>
            <a:r>
              <a:rPr lang="en-US" cap="none" sz="2000" b="1" i="0" u="none" baseline="0">
                <a:solidFill>
                  <a:srgbClr val="FFFFFF"/>
                </a:solidFill>
              </a:rPr>
              <a:t>SHEET</a:t>
            </a:r>
          </a:p>
        </xdr:txBody>
      </xdr:sp>
    </xdr:grpSp>
    <xdr:clientData/>
  </xdr:twoCellAnchor>
  <xdr:twoCellAnchor>
    <xdr:from>
      <xdr:col>10</xdr:col>
      <xdr:colOff>1295400</xdr:colOff>
      <xdr:row>76</xdr:row>
      <xdr:rowOff>133350</xdr:rowOff>
    </xdr:from>
    <xdr:to>
      <xdr:col>10</xdr:col>
      <xdr:colOff>1847850</xdr:colOff>
      <xdr:row>79</xdr:row>
      <xdr:rowOff>28575</xdr:rowOff>
    </xdr:to>
    <xdr:sp>
      <xdr:nvSpPr>
        <xdr:cNvPr id="11" name="Straight Arrow Connector 23"/>
        <xdr:cNvSpPr>
          <a:spLocks/>
        </xdr:cNvSpPr>
      </xdr:nvSpPr>
      <xdr:spPr>
        <a:xfrm flipH="1">
          <a:off x="8858250" y="15182850"/>
          <a:ext cx="0" cy="695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11</xdr:col>
      <xdr:colOff>514350</xdr:colOff>
      <xdr:row>71</xdr:row>
      <xdr:rowOff>19050</xdr:rowOff>
    </xdr:from>
    <xdr:to>
      <xdr:col>12</xdr:col>
      <xdr:colOff>152400</xdr:colOff>
      <xdr:row>73</xdr:row>
      <xdr:rowOff>152400</xdr:rowOff>
    </xdr:to>
    <xdr:sp>
      <xdr:nvSpPr>
        <xdr:cNvPr id="12" name="Straight Arrow Connector 25"/>
        <xdr:cNvSpPr>
          <a:spLocks/>
        </xdr:cNvSpPr>
      </xdr:nvSpPr>
      <xdr:spPr>
        <a:xfrm flipV="1">
          <a:off x="8858250" y="13916025"/>
          <a:ext cx="0" cy="5905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523875</xdr:colOff>
      <xdr:row>79</xdr:row>
      <xdr:rowOff>152400</xdr:rowOff>
    </xdr:from>
    <xdr:to>
      <xdr:col>15</xdr:col>
      <xdr:colOff>400050</xdr:colOff>
      <xdr:row>79</xdr:row>
      <xdr:rowOff>161925</xdr:rowOff>
    </xdr:to>
    <xdr:sp>
      <xdr:nvSpPr>
        <xdr:cNvPr id="13" name="Straight Arrow Connector 29"/>
        <xdr:cNvSpPr>
          <a:spLocks/>
        </xdr:cNvSpPr>
      </xdr:nvSpPr>
      <xdr:spPr>
        <a:xfrm flipV="1">
          <a:off x="8858250" y="16002000"/>
          <a:ext cx="0" cy="19050"/>
        </a:xfrm>
        <a:prstGeom prst="straightConnector1">
          <a:avLst/>
        </a:prstGeom>
        <a:noFill/>
        <a:ln w="19050" cmpd="sng">
          <a:solidFill>
            <a:srgbClr val="7F7F7F"/>
          </a:solidFill>
          <a:prstDash val="lgDash"/>
          <a:headEnd type="none"/>
          <a:tailEnd type="arrow"/>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0</xdr:colOff>
      <xdr:row>29</xdr:row>
      <xdr:rowOff>142875</xdr:rowOff>
    </xdr:from>
    <xdr:to>
      <xdr:col>3</xdr:col>
      <xdr:colOff>95250</xdr:colOff>
      <xdr:row>40</xdr:row>
      <xdr:rowOff>76200</xdr:rowOff>
    </xdr:to>
    <xdr:pic>
      <xdr:nvPicPr>
        <xdr:cNvPr id="14" name="Picture 5"/>
        <xdr:cNvPicPr preferRelativeResize="1">
          <a:picLocks noChangeAspect="1"/>
        </xdr:cNvPicPr>
      </xdr:nvPicPr>
      <xdr:blipFill>
        <a:blip r:embed="rId3"/>
        <a:stretch>
          <a:fillRect/>
        </a:stretch>
      </xdr:blipFill>
      <xdr:spPr>
        <a:xfrm>
          <a:off x="0" y="6610350"/>
          <a:ext cx="3571875" cy="2133600"/>
        </a:xfrm>
        <a:prstGeom prst="rect">
          <a:avLst/>
        </a:prstGeom>
        <a:noFill/>
        <a:ln w="9525" cmpd="sng">
          <a:noFill/>
        </a:ln>
      </xdr:spPr>
    </xdr:pic>
    <xdr:clientData/>
  </xdr:twoCellAnchor>
  <xdr:twoCellAnchor editAs="oneCell">
    <xdr:from>
      <xdr:col>3</xdr:col>
      <xdr:colOff>180975</xdr:colOff>
      <xdr:row>30</xdr:row>
      <xdr:rowOff>9525</xdr:rowOff>
    </xdr:from>
    <xdr:to>
      <xdr:col>7</xdr:col>
      <xdr:colOff>600075</xdr:colOff>
      <xdr:row>39</xdr:row>
      <xdr:rowOff>180975</xdr:rowOff>
    </xdr:to>
    <xdr:pic>
      <xdr:nvPicPr>
        <xdr:cNvPr id="15" name="Picture 9"/>
        <xdr:cNvPicPr preferRelativeResize="1">
          <a:picLocks noChangeAspect="1"/>
        </xdr:cNvPicPr>
      </xdr:nvPicPr>
      <xdr:blipFill>
        <a:blip r:embed="rId4"/>
        <a:stretch>
          <a:fillRect/>
        </a:stretch>
      </xdr:blipFill>
      <xdr:spPr>
        <a:xfrm>
          <a:off x="3657600" y="6638925"/>
          <a:ext cx="3476625" cy="20097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A1"/>
  <sheetViews>
    <sheetView showGridLines="0" tabSelected="1" zoomScale="65" zoomScaleNormal="65" zoomScalePageLayoutView="0" workbookViewId="0" topLeftCell="A1">
      <selection activeCell="U29" sqref="U29"/>
    </sheetView>
  </sheetViews>
  <sheetFormatPr defaultColWidth="9.140625" defaultRowHeight="12.75"/>
  <sheetData/>
  <sheetProtection password="CB73" sheet="1" objects="1" selectLockedCells="1"/>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tabColor theme="9" tint="-0.24997000396251678"/>
    <pageSetUpPr fitToPage="1"/>
  </sheetPr>
  <dimension ref="A1:R82"/>
  <sheetViews>
    <sheetView showGridLines="0" zoomScale="75" zoomScaleNormal="75" workbookViewId="0" topLeftCell="A1">
      <selection activeCell="A13" sqref="A13"/>
    </sheetView>
  </sheetViews>
  <sheetFormatPr defaultColWidth="9.140625" defaultRowHeight="12.75"/>
  <cols>
    <col min="1" max="1" width="29.28125" style="22" bestFit="1" customWidth="1"/>
    <col min="2" max="2" width="13.140625" style="22" customWidth="1"/>
    <col min="3" max="4" width="9.7109375" style="22" customWidth="1"/>
    <col min="5" max="5" width="13.28125" style="22" customWidth="1"/>
    <col min="6" max="6" width="9.7109375" style="22" customWidth="1"/>
    <col min="7" max="7" width="13.140625" style="22" customWidth="1"/>
    <col min="8" max="8" width="14.00390625" style="22" customWidth="1"/>
    <col min="9" max="9" width="10.421875" style="31" customWidth="1"/>
    <col min="10" max="10" width="10.421875" style="22" customWidth="1"/>
    <col min="11" max="11" width="33.421875" style="22" hidden="1" customWidth="1"/>
    <col min="12" max="12" width="35.7109375" style="22" hidden="1" customWidth="1"/>
    <col min="13" max="13" width="22.421875" style="22" hidden="1" customWidth="1"/>
    <col min="14" max="14" width="13.7109375" style="22" hidden="1" customWidth="1"/>
    <col min="15" max="18" width="8.8515625" style="22" hidden="1" customWidth="1"/>
    <col min="19" max="16384" width="8.8515625" style="22" customWidth="1"/>
  </cols>
  <sheetData>
    <row r="1" spans="1:9" ht="12.75">
      <c r="A1" s="3" t="s">
        <v>6</v>
      </c>
      <c r="B1" s="3"/>
      <c r="C1" s="3"/>
      <c r="D1" s="3"/>
      <c r="E1" s="4"/>
      <c r="F1" s="4"/>
      <c r="G1" s="4"/>
      <c r="H1" s="8" t="s">
        <v>14</v>
      </c>
      <c r="I1" s="10"/>
    </row>
    <row r="2" spans="1:18" ht="12.75" customHeight="1">
      <c r="A2" s="1" t="s">
        <v>7</v>
      </c>
      <c r="B2" s="5"/>
      <c r="C2" s="5"/>
      <c r="D2" s="5"/>
      <c r="E2" s="6"/>
      <c r="F2" s="6"/>
      <c r="G2" s="6"/>
      <c r="H2" s="8" t="s">
        <v>45</v>
      </c>
      <c r="I2" s="10"/>
      <c r="K2" s="23"/>
      <c r="L2" s="24"/>
      <c r="M2" s="24"/>
      <c r="N2" s="24"/>
      <c r="O2" s="24"/>
      <c r="P2" s="24"/>
      <c r="Q2" s="24"/>
      <c r="R2" s="24"/>
    </row>
    <row r="3" spans="1:18" ht="12.75">
      <c r="A3" s="1"/>
      <c r="B3" s="2"/>
      <c r="C3" s="7"/>
      <c r="D3" s="7"/>
      <c r="E3" s="7"/>
      <c r="F3" s="7"/>
      <c r="G3" s="7"/>
      <c r="H3" s="8" t="s">
        <v>8</v>
      </c>
      <c r="I3" s="10"/>
      <c r="K3" s="24"/>
      <c r="L3" s="24"/>
      <c r="M3" s="24"/>
      <c r="N3" s="24"/>
      <c r="O3" s="24"/>
      <c r="P3" s="24"/>
      <c r="Q3" s="24"/>
      <c r="R3" s="24"/>
    </row>
    <row r="4" spans="1:18" ht="12.75">
      <c r="A4" s="1"/>
      <c r="B4" s="1"/>
      <c r="C4" s="1"/>
      <c r="D4" s="1"/>
      <c r="E4" s="1"/>
      <c r="F4" s="1"/>
      <c r="G4" s="1"/>
      <c r="H4" s="1"/>
      <c r="I4" s="11"/>
      <c r="K4" s="24"/>
      <c r="L4" s="24"/>
      <c r="M4" s="24"/>
      <c r="N4" s="24"/>
      <c r="O4" s="24"/>
      <c r="P4" s="24"/>
      <c r="Q4" s="24"/>
      <c r="R4" s="24"/>
    </row>
    <row r="5" spans="1:18" ht="31.5">
      <c r="A5" s="122" t="s">
        <v>18</v>
      </c>
      <c r="B5" s="122"/>
      <c r="C5" s="122"/>
      <c r="D5" s="122"/>
      <c r="E5" s="122"/>
      <c r="F5" s="122"/>
      <c r="G5" s="122"/>
      <c r="H5" s="122"/>
      <c r="I5" s="12"/>
      <c r="K5" s="25" t="s">
        <v>19</v>
      </c>
      <c r="L5" s="25" t="s">
        <v>20</v>
      </c>
      <c r="M5" s="24"/>
      <c r="N5" s="24"/>
      <c r="O5" s="24"/>
      <c r="P5" s="24"/>
      <c r="Q5" s="24"/>
      <c r="R5" s="24"/>
    </row>
    <row r="6" spans="1:18" ht="15.75">
      <c r="A6" s="123"/>
      <c r="B6" s="123"/>
      <c r="C6" s="123"/>
      <c r="D6" s="123"/>
      <c r="E6" s="123"/>
      <c r="F6" s="123"/>
      <c r="G6" s="123"/>
      <c r="H6" s="123"/>
      <c r="I6" s="21"/>
      <c r="K6" s="25"/>
      <c r="L6" s="25" t="s">
        <v>27</v>
      </c>
      <c r="M6" s="24"/>
      <c r="N6" s="24"/>
      <c r="O6" s="24"/>
      <c r="P6" s="24"/>
      <c r="Q6" s="24"/>
      <c r="R6" s="24"/>
    </row>
    <row r="7" spans="1:18" ht="15.75" customHeight="1">
      <c r="A7" s="16" t="s">
        <v>9</v>
      </c>
      <c r="B7" s="124"/>
      <c r="C7" s="125"/>
      <c r="D7" s="125"/>
      <c r="E7" s="17" t="s">
        <v>13</v>
      </c>
      <c r="F7" s="124"/>
      <c r="G7" s="125"/>
      <c r="H7" s="125"/>
      <c r="I7" s="26"/>
      <c r="K7" s="27" t="s">
        <v>21</v>
      </c>
      <c r="L7" s="28">
        <v>50</v>
      </c>
      <c r="M7" s="24"/>
      <c r="N7" s="24"/>
      <c r="O7" s="24"/>
      <c r="P7" s="24"/>
      <c r="Q7" s="24"/>
      <c r="R7" s="24"/>
    </row>
    <row r="8" spans="1:18" ht="15.75" customHeight="1">
      <c r="A8" s="13" t="s">
        <v>10</v>
      </c>
      <c r="B8" s="108"/>
      <c r="C8" s="109"/>
      <c r="D8" s="109"/>
      <c r="E8" s="18" t="s">
        <v>35</v>
      </c>
      <c r="F8" s="108"/>
      <c r="G8" s="109"/>
      <c r="H8" s="109"/>
      <c r="I8" s="26"/>
      <c r="K8" s="27" t="s">
        <v>57</v>
      </c>
      <c r="L8" s="29">
        <v>35</v>
      </c>
      <c r="M8" s="24"/>
      <c r="N8" s="24"/>
      <c r="O8" s="24"/>
      <c r="P8" s="24"/>
      <c r="Q8" s="24"/>
      <c r="R8" s="24"/>
    </row>
    <row r="9" spans="1:18" ht="15.75" customHeight="1">
      <c r="A9" s="14" t="s">
        <v>11</v>
      </c>
      <c r="B9" s="109"/>
      <c r="C9" s="109"/>
      <c r="D9" s="109"/>
      <c r="E9" s="18" t="s">
        <v>36</v>
      </c>
      <c r="F9" s="114"/>
      <c r="G9" s="115"/>
      <c r="H9" s="115"/>
      <c r="I9" s="9"/>
      <c r="K9" s="27" t="s">
        <v>22</v>
      </c>
      <c r="L9" s="30">
        <v>15</v>
      </c>
      <c r="M9" s="24"/>
      <c r="N9" s="24"/>
      <c r="O9" s="24"/>
      <c r="P9" s="24"/>
      <c r="Q9" s="24"/>
      <c r="R9" s="24"/>
    </row>
    <row r="10" spans="1:18" ht="15.75" customHeight="1" thickBot="1">
      <c r="A10" s="15" t="s">
        <v>12</v>
      </c>
      <c r="B10" s="111"/>
      <c r="C10" s="111"/>
      <c r="D10" s="111"/>
      <c r="E10" s="19" t="s">
        <v>36</v>
      </c>
      <c r="F10" s="120"/>
      <c r="G10" s="121"/>
      <c r="H10" s="121"/>
      <c r="I10" s="9"/>
      <c r="K10" s="27" t="s">
        <v>23</v>
      </c>
      <c r="L10" s="29">
        <v>10</v>
      </c>
      <c r="M10" s="24"/>
      <c r="N10" s="24"/>
      <c r="O10" s="24"/>
      <c r="P10" s="24"/>
      <c r="Q10" s="24"/>
      <c r="R10" s="24"/>
    </row>
    <row r="11" spans="1:18" ht="15.75" thickTop="1">
      <c r="A11" s="82"/>
      <c r="B11" s="92"/>
      <c r="C11" s="92"/>
      <c r="D11" s="92"/>
      <c r="E11" s="83"/>
      <c r="F11" s="9"/>
      <c r="G11" s="9"/>
      <c r="H11" s="9"/>
      <c r="I11" s="9"/>
      <c r="K11" s="27" t="s">
        <v>24</v>
      </c>
      <c r="L11" s="28">
        <v>7</v>
      </c>
      <c r="M11" s="24"/>
      <c r="N11" s="24"/>
      <c r="O11" s="24"/>
      <c r="P11" s="24"/>
      <c r="Q11" s="24"/>
      <c r="R11" s="24"/>
    </row>
    <row r="12" spans="1:18" ht="26.25" customHeight="1">
      <c r="A12" s="82" t="s">
        <v>46</v>
      </c>
      <c r="B12" s="84" t="s">
        <v>47</v>
      </c>
      <c r="F12" s="81"/>
      <c r="K12" s="27" t="s">
        <v>25</v>
      </c>
      <c r="L12" s="29">
        <v>3</v>
      </c>
      <c r="M12" s="35"/>
      <c r="N12" s="24"/>
      <c r="O12" s="24"/>
      <c r="P12" s="24"/>
      <c r="Q12" s="24"/>
      <c r="R12" s="24"/>
    </row>
    <row r="13" spans="1:18" ht="30" customHeight="1">
      <c r="A13" s="78"/>
      <c r="B13" s="20"/>
      <c r="C13" s="32" t="s">
        <v>0</v>
      </c>
      <c r="D13" s="33"/>
      <c r="E13" s="119">
        <f>IF(A13="","","Min. Shelter Zone Area per Animal")</f>
      </c>
      <c r="F13" s="119"/>
      <c r="G13" s="119"/>
      <c r="H13" s="89">
        <f>IF(B13="","",(VLOOKUP(A13,K7:L12,2)))</f>
      </c>
      <c r="I13" s="34"/>
      <c r="K13" s="36"/>
      <c r="L13" s="36"/>
      <c r="M13" s="37"/>
      <c r="N13" s="24"/>
      <c r="O13" s="24"/>
      <c r="P13" s="24"/>
      <c r="Q13" s="24"/>
      <c r="R13" s="24"/>
    </row>
    <row r="14" spans="1:18" ht="30" customHeight="1">
      <c r="A14" s="78"/>
      <c r="B14" s="20"/>
      <c r="C14" s="32" t="s">
        <v>0</v>
      </c>
      <c r="D14" s="33"/>
      <c r="E14" s="119">
        <f>IF(A14="","","Min. Shelter Zone Area per Animal")</f>
      </c>
      <c r="F14" s="119"/>
      <c r="G14" s="119"/>
      <c r="H14" s="89">
        <f>IF(B14="","",(VLOOKUP(A14,K7:L12,2)))</f>
      </c>
      <c r="I14" s="34"/>
      <c r="K14" s="40" t="s">
        <v>30</v>
      </c>
      <c r="L14" s="24"/>
      <c r="M14" s="41"/>
      <c r="N14" s="24"/>
      <c r="O14" s="24"/>
      <c r="P14" s="24"/>
      <c r="Q14" s="24"/>
      <c r="R14" s="24"/>
    </row>
    <row r="15" spans="1:18" ht="18" customHeight="1">
      <c r="A15" s="38"/>
      <c r="B15" s="38"/>
      <c r="C15" s="39"/>
      <c r="K15" s="27" t="s">
        <v>31</v>
      </c>
      <c r="L15" s="44">
        <f>IF(H13="",0,(B13*H13))</f>
        <v>0</v>
      </c>
      <c r="M15" s="24"/>
      <c r="N15" s="24"/>
      <c r="O15" s="24"/>
      <c r="P15" s="24"/>
      <c r="Q15" s="24"/>
      <c r="R15" s="24"/>
    </row>
    <row r="16" spans="1:18" ht="18.75" customHeight="1">
      <c r="A16" s="42" t="s">
        <v>28</v>
      </c>
      <c r="B16" s="90"/>
      <c r="C16" s="43" t="s">
        <v>1</v>
      </c>
      <c r="E16" s="46">
        <f>IF(H13="","","Min. Shelter Zone Area Required")</f>
      </c>
      <c r="H16" s="91">
        <f>IF(H13="","",L17)</f>
      </c>
      <c r="I16" s="43"/>
      <c r="K16" s="27" t="s">
        <v>32</v>
      </c>
      <c r="L16" s="44">
        <f>IF(H14="",0,(B14*H14))</f>
        <v>0</v>
      </c>
      <c r="M16" s="24"/>
      <c r="N16" s="24"/>
      <c r="O16" s="24"/>
      <c r="P16" s="24"/>
      <c r="Q16" s="24"/>
      <c r="R16" s="24"/>
    </row>
    <row r="17" spans="1:18" ht="15">
      <c r="A17" s="22">
        <f>IF((B16&gt;10),"Maximum height of 10' when using ND NRCS Standard Drawing 25.","")</f>
      </c>
      <c r="K17" s="45" t="s">
        <v>33</v>
      </c>
      <c r="L17" s="44">
        <f>L15+L16</f>
        <v>0</v>
      </c>
      <c r="M17" s="24"/>
      <c r="N17" s="24"/>
      <c r="O17" s="24"/>
      <c r="P17" s="24"/>
      <c r="Q17" s="24"/>
      <c r="R17" s="24"/>
    </row>
    <row r="18" spans="2:18" ht="15">
      <c r="B18" s="50"/>
      <c r="C18" s="51"/>
      <c r="D18" s="52"/>
      <c r="K18" s="24"/>
      <c r="L18" s="24"/>
      <c r="M18" s="24"/>
      <c r="N18" s="24"/>
      <c r="O18" s="24"/>
      <c r="P18" s="24"/>
      <c r="Q18" s="24"/>
      <c r="R18" s="24"/>
    </row>
    <row r="19" spans="1:18" ht="15">
      <c r="A19" s="54"/>
      <c r="B19" s="95"/>
      <c r="C19" s="95"/>
      <c r="D19" s="95"/>
      <c r="E19" s="95"/>
      <c r="F19" s="95"/>
      <c r="G19" s="95"/>
      <c r="H19" s="93"/>
      <c r="I19" s="47"/>
      <c r="J19" s="47"/>
      <c r="K19" s="24"/>
      <c r="L19" s="24"/>
      <c r="M19" s="24"/>
      <c r="N19" s="48"/>
      <c r="O19" s="24"/>
      <c r="P19" s="24"/>
      <c r="Q19" s="24"/>
      <c r="R19" s="24"/>
    </row>
    <row r="20" spans="1:18" ht="14.25" thickBot="1">
      <c r="A20" s="98"/>
      <c r="B20" s="110" t="s">
        <v>2</v>
      </c>
      <c r="C20" s="110"/>
      <c r="D20" s="110" t="s">
        <v>3</v>
      </c>
      <c r="E20" s="110"/>
      <c r="F20" s="110" t="s">
        <v>15</v>
      </c>
      <c r="G20" s="110"/>
      <c r="H20" s="94"/>
      <c r="I20" s="47"/>
      <c r="J20" s="47"/>
      <c r="K20" s="49" t="s">
        <v>55</v>
      </c>
      <c r="L20" s="24"/>
      <c r="M20" s="24"/>
      <c r="N20" s="48"/>
      <c r="O20" s="24"/>
      <c r="P20" s="24"/>
      <c r="Q20" s="24"/>
      <c r="R20" s="24"/>
    </row>
    <row r="21" spans="1:18" ht="19.5" customHeight="1">
      <c r="A21" s="99" t="s">
        <v>49</v>
      </c>
      <c r="B21" s="112">
        <f>IF(H13="","",ROUNDUP(N32,0))</f>
      </c>
      <c r="C21" s="113"/>
      <c r="D21" s="112">
        <f>IF(H13="","",ROUNDUP(N33,0))</f>
      </c>
      <c r="E21" s="113"/>
      <c r="F21" s="112">
        <f>IF(H13="","",ROUNDUP(N35,0))</f>
      </c>
      <c r="G21" s="113"/>
      <c r="H21" s="94"/>
      <c r="I21" s="22"/>
      <c r="K21" s="41" t="s">
        <v>44</v>
      </c>
      <c r="L21" s="53">
        <f>IF(B16="",0,ROUNDUP(-1*(4.25*B16*SQRT(2))+SQRT((4.25*B16*SQRT(2))^2+2*H16),0))</f>
        <v>0</v>
      </c>
      <c r="M21" s="41" t="s">
        <v>17</v>
      </c>
      <c r="N21" s="48"/>
      <c r="O21" s="24"/>
      <c r="P21" s="24"/>
      <c r="Q21" s="24"/>
      <c r="R21" s="24"/>
    </row>
    <row r="22" spans="1:18" ht="19.5" customHeight="1">
      <c r="A22" s="100" t="s">
        <v>56</v>
      </c>
      <c r="B22" s="105">
        <f>IF(B21="","",B21/2*20)</f>
      </c>
      <c r="C22" s="105"/>
      <c r="D22" s="105">
        <f>IF(D21="","",D21/2*24)</f>
      </c>
      <c r="E22" s="105"/>
      <c r="F22" s="105">
        <f>IF(F21="","",(F21/2*30))</f>
      </c>
      <c r="G22" s="105"/>
      <c r="H22" s="94"/>
      <c r="I22" s="22"/>
      <c r="K22" s="41" t="s">
        <v>16</v>
      </c>
      <c r="L22" s="53">
        <f>SQRT((L21*L21)+(L21*L21))</f>
        <v>0</v>
      </c>
      <c r="M22" s="41" t="s">
        <v>17</v>
      </c>
      <c r="N22" s="24"/>
      <c r="O22" s="24"/>
      <c r="P22" s="24"/>
      <c r="Q22" s="24"/>
      <c r="R22" s="24"/>
    </row>
    <row r="23" spans="1:18" ht="19.5" customHeight="1">
      <c r="A23" s="96" t="s">
        <v>61</v>
      </c>
      <c r="B23" s="106">
        <f>IF(B21="","",L41)</f>
      </c>
      <c r="C23" s="107"/>
      <c r="D23" s="106">
        <f>IF(D21="","",L50)</f>
      </c>
      <c r="E23" s="107"/>
      <c r="F23" s="106">
        <f>IF(F21="","",L59)</f>
      </c>
      <c r="G23" s="107"/>
      <c r="H23" s="31"/>
      <c r="J23" s="31"/>
      <c r="K23" s="41" t="s">
        <v>34</v>
      </c>
      <c r="L23" s="24">
        <f>0.5*(L21*L21)</f>
        <v>0</v>
      </c>
      <c r="M23" s="41" t="s">
        <v>26</v>
      </c>
      <c r="N23" s="24"/>
      <c r="O23" s="24"/>
      <c r="P23" s="24"/>
      <c r="Q23" s="24"/>
      <c r="R23" s="24"/>
    </row>
    <row r="24" spans="1:18" ht="19.5" customHeight="1">
      <c r="A24" s="97" t="s">
        <v>59</v>
      </c>
      <c r="B24" s="104">
        <f>IF($H$13="","",(L41*5))</f>
      </c>
      <c r="C24" s="104"/>
      <c r="D24" s="104">
        <f>IF($H$13="","",(L50*5))</f>
      </c>
      <c r="E24" s="104"/>
      <c r="F24" s="104">
        <f>IF($H$13="","",(L59*5))</f>
      </c>
      <c r="G24" s="104"/>
      <c r="H24" s="31"/>
      <c r="J24" s="31"/>
      <c r="K24" s="41" t="s">
        <v>43</v>
      </c>
      <c r="L24" s="53">
        <f>4.25*L22*B16</f>
        <v>0</v>
      </c>
      <c r="M24" s="41" t="s">
        <v>26</v>
      </c>
      <c r="N24" s="41" t="s">
        <v>62</v>
      </c>
      <c r="O24" s="24"/>
      <c r="P24" s="24"/>
      <c r="Q24" s="24"/>
      <c r="R24" s="24"/>
    </row>
    <row r="25" spans="1:18" ht="19.5" customHeight="1">
      <c r="A25" s="96" t="s">
        <v>58</v>
      </c>
      <c r="B25" s="102">
        <f>IF($H$13="","",L45)</f>
      </c>
      <c r="C25" s="103"/>
      <c r="D25" s="102">
        <f>IF($H$13="","",L54)</f>
      </c>
      <c r="E25" s="103"/>
      <c r="F25" s="102">
        <f>IF($H$13="","",L63)</f>
      </c>
      <c r="G25" s="103"/>
      <c r="J25" s="31"/>
      <c r="K25" s="49" t="s">
        <v>29</v>
      </c>
      <c r="L25" s="55">
        <f>L23+L24</f>
        <v>0</v>
      </c>
      <c r="M25" s="49" t="s">
        <v>26</v>
      </c>
      <c r="N25" s="41" t="s">
        <v>63</v>
      </c>
      <c r="O25" s="24"/>
      <c r="P25" s="24"/>
      <c r="Q25" s="24"/>
      <c r="R25" s="24"/>
    </row>
    <row r="26" spans="1:18" ht="12.75">
      <c r="A26" s="95"/>
      <c r="B26" s="116">
        <f>IF(B13="","",(IF(L44&gt;15,"See Note 1 - D:H Ratio is "&amp;L44&amp;":1","")))</f>
      </c>
      <c r="C26" s="116"/>
      <c r="D26" s="117">
        <f>IF(B13="","",(IF(L53&gt;15,"See Note 1 - D:H Ratio is "&amp;L53&amp;":1","")))</f>
      </c>
      <c r="E26" s="117"/>
      <c r="F26" s="117">
        <f>IF(B13="","",(IF(L62&gt;15,"See Note 1 - D:H Ratio is "&amp;L62&amp;":1","")))</f>
      </c>
      <c r="G26" s="117"/>
      <c r="J26" s="31"/>
      <c r="K26" s="24"/>
      <c r="L26" s="24"/>
      <c r="M26" s="24"/>
      <c r="N26" s="24"/>
      <c r="O26" s="24"/>
      <c r="P26" s="24"/>
      <c r="Q26" s="24"/>
      <c r="R26" s="24"/>
    </row>
    <row r="27" spans="1:18" ht="12.75">
      <c r="A27" s="95"/>
      <c r="B27" s="95"/>
      <c r="C27" s="95"/>
      <c r="D27" s="95"/>
      <c r="E27" s="95"/>
      <c r="F27" s="95"/>
      <c r="G27" s="95"/>
      <c r="J27" s="31"/>
      <c r="K27" s="24"/>
      <c r="L27" s="24"/>
      <c r="M27" s="24"/>
      <c r="N27" s="24"/>
      <c r="O27" s="24"/>
      <c r="P27" s="24"/>
      <c r="Q27" s="24"/>
      <c r="R27" s="24"/>
    </row>
    <row r="28" spans="1:18" ht="14.25">
      <c r="A28" s="101">
        <f>IF(B13="","",IF(OR(L44&gt;15,L53&gt;15,L62&gt;15),"Note 1:  The shelter opening width to shelter height ratio exceeds the recommended 15:1 ratio for maximum snow protection.",""))</f>
      </c>
      <c r="B28" s="95"/>
      <c r="C28" s="95"/>
      <c r="D28" s="95"/>
      <c r="E28" s="95"/>
      <c r="F28" s="95"/>
      <c r="G28" s="95"/>
      <c r="J28" s="31"/>
      <c r="K28" s="86"/>
      <c r="L28" s="86"/>
      <c r="M28" s="86"/>
      <c r="N28" s="86"/>
      <c r="O28" s="86"/>
      <c r="P28" s="86"/>
      <c r="Q28" s="86"/>
      <c r="R28" s="86"/>
    </row>
    <row r="29" spans="1:18" ht="12.75">
      <c r="A29" s="95"/>
      <c r="B29" s="95"/>
      <c r="C29" s="95"/>
      <c r="D29" s="95"/>
      <c r="E29" s="95"/>
      <c r="F29" s="95"/>
      <c r="G29" s="95"/>
      <c r="H29" s="31"/>
      <c r="J29" s="31"/>
      <c r="K29" s="24"/>
      <c r="L29" s="24"/>
      <c r="M29" s="24"/>
      <c r="N29" s="24"/>
      <c r="O29" s="24"/>
      <c r="P29" s="24"/>
      <c r="Q29" s="24"/>
      <c r="R29" s="24"/>
    </row>
    <row r="30" spans="1:18" ht="12.75">
      <c r="A30" s="95"/>
      <c r="H30" s="31"/>
      <c r="J30" s="31"/>
      <c r="K30" s="24"/>
      <c r="L30" s="49" t="s">
        <v>40</v>
      </c>
      <c r="M30" s="49" t="s">
        <v>41</v>
      </c>
      <c r="N30" s="49" t="s">
        <v>42</v>
      </c>
      <c r="O30" s="24"/>
      <c r="P30" s="24"/>
      <c r="Q30" s="24"/>
      <c r="R30" s="24"/>
    </row>
    <row r="31" spans="1:18" ht="12.75">
      <c r="A31" s="95"/>
      <c r="H31" s="31"/>
      <c r="J31" s="31"/>
      <c r="K31" s="49" t="s">
        <v>5</v>
      </c>
      <c r="L31" s="59" t="s">
        <v>37</v>
      </c>
      <c r="M31" s="59" t="s">
        <v>38</v>
      </c>
      <c r="N31" s="59" t="s">
        <v>39</v>
      </c>
      <c r="O31" s="24"/>
      <c r="P31" s="24"/>
      <c r="Q31" s="24"/>
      <c r="R31" s="24"/>
    </row>
    <row r="32" spans="1:18" ht="15" customHeight="1">
      <c r="A32" s="95"/>
      <c r="H32" s="31"/>
      <c r="J32" s="31"/>
      <c r="K32" s="61" t="s">
        <v>2</v>
      </c>
      <c r="L32" s="62">
        <f>($L$21/20)</f>
        <v>0</v>
      </c>
      <c r="M32" s="63">
        <f>ROUNDUP(L32,0)</f>
        <v>0</v>
      </c>
      <c r="N32" s="62">
        <f>M32*2</f>
        <v>0</v>
      </c>
      <c r="O32" s="24"/>
      <c r="P32" s="24"/>
      <c r="Q32" s="24"/>
      <c r="R32" s="24"/>
    </row>
    <row r="33" spans="1:18" ht="15.75">
      <c r="A33" s="95"/>
      <c r="B33" s="95"/>
      <c r="C33" s="95"/>
      <c r="D33" s="95"/>
      <c r="E33" s="95"/>
      <c r="F33" s="95"/>
      <c r="G33" s="95"/>
      <c r="H33" s="31"/>
      <c r="J33" s="31"/>
      <c r="K33" s="61" t="s">
        <v>3</v>
      </c>
      <c r="L33" s="62">
        <f>($L$21/24)</f>
        <v>0</v>
      </c>
      <c r="M33" s="63">
        <f>ROUNDUP(L33,0)</f>
        <v>0</v>
      </c>
      <c r="N33" s="62">
        <f>M33*2</f>
        <v>0</v>
      </c>
      <c r="O33" s="24"/>
      <c r="P33" s="24"/>
      <c r="Q33" s="24"/>
      <c r="R33" s="24"/>
    </row>
    <row r="34" spans="1:18" ht="18" customHeight="1">
      <c r="A34" s="95"/>
      <c r="B34" s="95"/>
      <c r="C34" s="95"/>
      <c r="D34" s="95"/>
      <c r="E34" s="95"/>
      <c r="F34" s="95"/>
      <c r="G34" s="95"/>
      <c r="H34" s="31"/>
      <c r="J34" s="31"/>
      <c r="K34" s="61" t="s">
        <v>4</v>
      </c>
      <c r="L34" s="62">
        <f>($L$21/27)</f>
        <v>0</v>
      </c>
      <c r="M34" s="63">
        <f>ROUNDUP(L34,0)</f>
        <v>0</v>
      </c>
      <c r="N34" s="62">
        <f>M34*2</f>
        <v>0</v>
      </c>
      <c r="O34" s="24"/>
      <c r="P34" s="24"/>
      <c r="Q34" s="24"/>
      <c r="R34" s="24"/>
    </row>
    <row r="35" spans="8:18" ht="15.75">
      <c r="H35" s="31"/>
      <c r="J35" s="31"/>
      <c r="K35" s="61" t="s">
        <v>15</v>
      </c>
      <c r="L35" s="62">
        <f>($L$21/30)</f>
        <v>0</v>
      </c>
      <c r="M35" s="63">
        <f>ROUNDUP(L35,0)</f>
        <v>0</v>
      </c>
      <c r="N35" s="62">
        <f>M35*2</f>
        <v>0</v>
      </c>
      <c r="O35" s="24"/>
      <c r="P35" s="24"/>
      <c r="Q35" s="24"/>
      <c r="R35" s="24"/>
    </row>
    <row r="36" spans="8:18" ht="12.75">
      <c r="H36" s="31"/>
      <c r="J36" s="31"/>
      <c r="K36" s="24"/>
      <c r="L36" s="24"/>
      <c r="M36" s="24"/>
      <c r="N36" s="24"/>
      <c r="O36" s="24"/>
      <c r="P36" s="24"/>
      <c r="Q36" s="24"/>
      <c r="R36" s="24"/>
    </row>
    <row r="37" spans="8:18" ht="12.75">
      <c r="H37" s="31"/>
      <c r="J37" s="31"/>
      <c r="K37" s="86"/>
      <c r="L37" s="86"/>
      <c r="M37" s="86"/>
      <c r="N37" s="86"/>
      <c r="O37" s="86"/>
      <c r="P37" s="86"/>
      <c r="Q37" s="86"/>
      <c r="R37" s="86"/>
    </row>
    <row r="38" spans="1:18" ht="21">
      <c r="A38" s="73"/>
      <c r="B38" s="56"/>
      <c r="C38" s="74"/>
      <c r="D38" s="31"/>
      <c r="E38" s="31"/>
      <c r="F38" s="31"/>
      <c r="G38" s="31"/>
      <c r="H38" s="31"/>
      <c r="J38" s="31"/>
      <c r="K38" s="24"/>
      <c r="L38" s="24"/>
      <c r="M38" s="24"/>
      <c r="N38" s="24"/>
      <c r="O38" s="24"/>
      <c r="P38" s="24"/>
      <c r="Q38" s="24"/>
      <c r="R38" s="24"/>
    </row>
    <row r="39" spans="1:18" ht="21">
      <c r="A39" s="73"/>
      <c r="B39" s="73"/>
      <c r="C39" s="74"/>
      <c r="D39" s="31"/>
      <c r="E39" s="31"/>
      <c r="F39" s="31"/>
      <c r="G39" s="31"/>
      <c r="H39" s="31"/>
      <c r="J39" s="31"/>
      <c r="K39" s="49" t="s">
        <v>50</v>
      </c>
      <c r="L39" s="24"/>
      <c r="M39" s="24"/>
      <c r="N39" s="24"/>
      <c r="O39" s="24"/>
      <c r="P39" s="24"/>
      <c r="Q39" s="24"/>
      <c r="R39" s="24"/>
    </row>
    <row r="40" spans="1:18" ht="15.75">
      <c r="A40" s="75"/>
      <c r="B40" s="75"/>
      <c r="C40" s="75"/>
      <c r="D40" s="75"/>
      <c r="E40" s="54"/>
      <c r="F40" s="75"/>
      <c r="G40" s="75"/>
      <c r="H40" s="75"/>
      <c r="I40" s="75"/>
      <c r="J40" s="31"/>
      <c r="K40" s="41" t="s">
        <v>48</v>
      </c>
      <c r="L40" s="24">
        <f>B22</f>
      </c>
      <c r="M40" s="41" t="s">
        <v>17</v>
      </c>
      <c r="N40" s="24"/>
      <c r="O40" s="24"/>
      <c r="P40" s="24"/>
      <c r="Q40" s="24"/>
      <c r="R40" s="24"/>
    </row>
    <row r="41" spans="4:18" ht="15">
      <c r="D41" s="75"/>
      <c r="E41" s="75"/>
      <c r="F41" s="76"/>
      <c r="G41" s="75"/>
      <c r="H41" s="75"/>
      <c r="I41" s="75"/>
      <c r="J41" s="31"/>
      <c r="K41" s="41" t="s">
        <v>16</v>
      </c>
      <c r="L41" s="88" t="e">
        <f>SQRT((L40*L40)+(L40*L40))</f>
        <v>#VALUE!</v>
      </c>
      <c r="M41" s="41" t="s">
        <v>17</v>
      </c>
      <c r="N41" s="24"/>
      <c r="O41" s="24"/>
      <c r="P41" s="24"/>
      <c r="Q41" s="24"/>
      <c r="R41" s="24"/>
    </row>
    <row r="42" spans="4:18" ht="14.25">
      <c r="D42" s="31"/>
      <c r="E42" s="31"/>
      <c r="F42" s="77"/>
      <c r="G42" s="31"/>
      <c r="H42" s="31"/>
      <c r="J42" s="31"/>
      <c r="K42" s="87" t="s">
        <v>51</v>
      </c>
      <c r="L42" s="85" t="e">
        <f>0.5*(L40*L40)</f>
        <v>#VALUE!</v>
      </c>
      <c r="M42" s="41" t="s">
        <v>26</v>
      </c>
      <c r="N42" s="24"/>
      <c r="O42" s="24"/>
      <c r="P42" s="24"/>
      <c r="Q42" s="24"/>
      <c r="R42" s="24"/>
    </row>
    <row r="43" spans="4:18" ht="14.25">
      <c r="D43" s="31"/>
      <c r="E43" s="31"/>
      <c r="F43" s="77"/>
      <c r="G43" s="31"/>
      <c r="H43" s="31"/>
      <c r="J43" s="75"/>
      <c r="K43" s="87" t="s">
        <v>52</v>
      </c>
      <c r="L43" s="53" t="e">
        <f>4.25*L41*B16</f>
        <v>#VALUE!</v>
      </c>
      <c r="M43" s="41" t="s">
        <v>26</v>
      </c>
      <c r="N43" s="24"/>
      <c r="O43" s="24"/>
      <c r="P43" s="24"/>
      <c r="Q43" s="24"/>
      <c r="R43" s="24"/>
    </row>
    <row r="44" spans="4:18" ht="14.25">
      <c r="D44" s="31"/>
      <c r="E44" s="31"/>
      <c r="F44" s="77"/>
      <c r="G44" s="31"/>
      <c r="H44" s="31"/>
      <c r="J44" s="75"/>
      <c r="K44" s="87" t="s">
        <v>60</v>
      </c>
      <c r="L44" s="53" t="e">
        <f>ROUND(L41/B16,0)</f>
        <v>#VALUE!</v>
      </c>
      <c r="M44" s="41"/>
      <c r="N44" s="24"/>
      <c r="O44" s="24"/>
      <c r="P44" s="24"/>
      <c r="Q44" s="24"/>
      <c r="R44" s="24"/>
    </row>
    <row r="45" spans="4:18" ht="14.25">
      <c r="D45" s="31"/>
      <c r="E45" s="31"/>
      <c r="F45" s="77"/>
      <c r="G45" s="31"/>
      <c r="H45" s="31"/>
      <c r="J45" s="75"/>
      <c r="K45" s="49" t="s">
        <v>29</v>
      </c>
      <c r="L45" s="55" t="e">
        <f>L42+L43</f>
        <v>#VALUE!</v>
      </c>
      <c r="M45" s="49" t="s">
        <v>26</v>
      </c>
      <c r="N45" s="24"/>
      <c r="O45" s="24"/>
      <c r="P45" s="24"/>
      <c r="Q45" s="24"/>
      <c r="R45" s="24"/>
    </row>
    <row r="46" spans="1:18" ht="12.75">
      <c r="A46" s="31"/>
      <c r="B46" s="31"/>
      <c r="C46" s="31"/>
      <c r="D46" s="31"/>
      <c r="E46" s="31"/>
      <c r="F46" s="31"/>
      <c r="G46" s="31"/>
      <c r="H46" s="31"/>
      <c r="J46" s="31"/>
      <c r="K46" s="24"/>
      <c r="L46" s="24"/>
      <c r="M46" s="24"/>
      <c r="N46" s="24"/>
      <c r="O46" s="24"/>
      <c r="P46" s="24"/>
      <c r="Q46" s="24"/>
      <c r="R46" s="24"/>
    </row>
    <row r="47" spans="10:18" ht="12.75">
      <c r="J47" s="31"/>
      <c r="K47" s="24"/>
      <c r="L47" s="24"/>
      <c r="M47" s="24"/>
      <c r="N47" s="24"/>
      <c r="O47" s="24"/>
      <c r="P47" s="24"/>
      <c r="Q47" s="24"/>
      <c r="R47" s="24"/>
    </row>
    <row r="48" spans="10:18" ht="12.75">
      <c r="J48" s="31"/>
      <c r="K48" s="49" t="s">
        <v>53</v>
      </c>
      <c r="L48" s="24"/>
      <c r="M48" s="24"/>
      <c r="N48" s="24"/>
      <c r="O48" s="24"/>
      <c r="P48" s="24"/>
      <c r="Q48" s="24"/>
      <c r="R48" s="24"/>
    </row>
    <row r="49" spans="10:18" ht="12.75">
      <c r="J49" s="31"/>
      <c r="K49" s="41" t="s">
        <v>48</v>
      </c>
      <c r="L49" s="24">
        <f>D22</f>
      </c>
      <c r="M49" s="41" t="s">
        <v>17</v>
      </c>
      <c r="N49" s="24"/>
      <c r="O49" s="24"/>
      <c r="P49" s="24"/>
      <c r="Q49" s="24"/>
      <c r="R49" s="24"/>
    </row>
    <row r="50" spans="11:18" ht="12.75">
      <c r="K50" s="41" t="s">
        <v>16</v>
      </c>
      <c r="L50" s="88" t="e">
        <f>SQRT((L49*L49)+(L49*L49))</f>
        <v>#VALUE!</v>
      </c>
      <c r="M50" s="41" t="s">
        <v>17</v>
      </c>
      <c r="N50" s="24"/>
      <c r="O50" s="24"/>
      <c r="P50" s="24"/>
      <c r="Q50" s="24"/>
      <c r="R50" s="24"/>
    </row>
    <row r="51" spans="11:18" ht="12.75">
      <c r="K51" s="87" t="s">
        <v>51</v>
      </c>
      <c r="L51" s="85" t="e">
        <f>0.5*(L49*L49)</f>
        <v>#VALUE!</v>
      </c>
      <c r="M51" s="41" t="s">
        <v>26</v>
      </c>
      <c r="N51" s="24"/>
      <c r="O51" s="24"/>
      <c r="P51" s="24"/>
      <c r="Q51" s="24"/>
      <c r="R51" s="24"/>
    </row>
    <row r="52" spans="11:18" ht="12.75">
      <c r="K52" s="87" t="s">
        <v>52</v>
      </c>
      <c r="L52" s="53" t="e">
        <f>4.25*L50*B16</f>
        <v>#VALUE!</v>
      </c>
      <c r="M52" s="41" t="s">
        <v>26</v>
      </c>
      <c r="N52" s="24"/>
      <c r="O52" s="24"/>
      <c r="P52" s="24"/>
      <c r="Q52" s="24"/>
      <c r="R52" s="24"/>
    </row>
    <row r="53" spans="11:18" ht="12.75">
      <c r="K53" s="87" t="s">
        <v>60</v>
      </c>
      <c r="L53" s="53" t="e">
        <f>ROUND(L50/B16,0)</f>
        <v>#VALUE!</v>
      </c>
      <c r="M53" s="41"/>
      <c r="N53" s="24"/>
      <c r="O53" s="24"/>
      <c r="P53" s="24"/>
      <c r="Q53" s="24"/>
      <c r="R53" s="24"/>
    </row>
    <row r="54" spans="11:18" ht="12.75">
      <c r="K54" s="49" t="s">
        <v>29</v>
      </c>
      <c r="L54" s="55" t="e">
        <f>L51+L52</f>
        <v>#VALUE!</v>
      </c>
      <c r="M54" s="49" t="s">
        <v>26</v>
      </c>
      <c r="N54" s="24"/>
      <c r="O54" s="24"/>
      <c r="P54" s="24"/>
      <c r="Q54" s="24"/>
      <c r="R54" s="24"/>
    </row>
    <row r="55" spans="11:18" ht="12.75">
      <c r="K55" s="24"/>
      <c r="L55" s="24"/>
      <c r="M55" s="24"/>
      <c r="N55" s="24"/>
      <c r="O55" s="24"/>
      <c r="P55" s="24"/>
      <c r="Q55" s="24"/>
      <c r="R55" s="24"/>
    </row>
    <row r="56" spans="11:18" ht="12.75">
      <c r="K56" s="24"/>
      <c r="L56" s="24"/>
      <c r="M56" s="24"/>
      <c r="N56" s="24"/>
      <c r="O56" s="24"/>
      <c r="P56" s="24"/>
      <c r="Q56" s="24"/>
      <c r="R56" s="24"/>
    </row>
    <row r="57" spans="11:18" ht="12.75">
      <c r="K57" s="49" t="s">
        <v>54</v>
      </c>
      <c r="L57" s="24"/>
      <c r="M57" s="24"/>
      <c r="N57" s="24"/>
      <c r="O57" s="24"/>
      <c r="P57" s="24"/>
      <c r="Q57" s="24"/>
      <c r="R57" s="24"/>
    </row>
    <row r="58" spans="11:18" ht="12.75">
      <c r="K58" s="41" t="s">
        <v>48</v>
      </c>
      <c r="L58" s="24">
        <f>F22</f>
      </c>
      <c r="M58" s="41" t="s">
        <v>17</v>
      </c>
      <c r="N58" s="24"/>
      <c r="O58" s="24"/>
      <c r="P58" s="24"/>
      <c r="Q58" s="24"/>
      <c r="R58" s="24"/>
    </row>
    <row r="59" spans="11:18" ht="12.75">
      <c r="K59" s="41" t="s">
        <v>16</v>
      </c>
      <c r="L59" s="88" t="e">
        <f>SQRT((L58*L58)+(L58*L58))</f>
        <v>#VALUE!</v>
      </c>
      <c r="M59" s="41" t="s">
        <v>17</v>
      </c>
      <c r="N59" s="24"/>
      <c r="O59" s="24"/>
      <c r="P59" s="24"/>
      <c r="Q59" s="24"/>
      <c r="R59" s="24"/>
    </row>
    <row r="60" spans="11:18" ht="12.75">
      <c r="K60" s="87" t="s">
        <v>51</v>
      </c>
      <c r="L60" s="85" t="e">
        <f>0.5*(L58*L58)</f>
        <v>#VALUE!</v>
      </c>
      <c r="M60" s="41" t="s">
        <v>26</v>
      </c>
      <c r="N60" s="24"/>
      <c r="O60" s="24"/>
      <c r="P60" s="24"/>
      <c r="Q60" s="24"/>
      <c r="R60" s="24"/>
    </row>
    <row r="61" spans="11:18" ht="12.75">
      <c r="K61" s="87" t="s">
        <v>52</v>
      </c>
      <c r="L61" s="53" t="e">
        <f>4.25*L59*B16</f>
        <v>#VALUE!</v>
      </c>
      <c r="M61" s="41" t="s">
        <v>26</v>
      </c>
      <c r="N61" s="24"/>
      <c r="O61" s="24"/>
      <c r="P61" s="24"/>
      <c r="Q61" s="24"/>
      <c r="R61" s="24"/>
    </row>
    <row r="62" spans="11:18" ht="12.75">
      <c r="K62" s="87" t="s">
        <v>60</v>
      </c>
      <c r="L62" s="53" t="e">
        <f>ROUND(L59/B16,0)</f>
        <v>#VALUE!</v>
      </c>
      <c r="M62" s="41"/>
      <c r="N62" s="24"/>
      <c r="O62" s="24"/>
      <c r="P62" s="24"/>
      <c r="Q62" s="24"/>
      <c r="R62" s="24"/>
    </row>
    <row r="63" spans="11:18" ht="12.75">
      <c r="K63" s="49" t="s">
        <v>29</v>
      </c>
      <c r="L63" s="55" t="e">
        <f>L60+L61</f>
        <v>#VALUE!</v>
      </c>
      <c r="M63" s="49" t="s">
        <v>26</v>
      </c>
      <c r="N63" s="24"/>
      <c r="O63" s="24"/>
      <c r="P63" s="24"/>
      <c r="Q63" s="24"/>
      <c r="R63" s="24"/>
    </row>
    <row r="64" spans="11:18" ht="12.75">
      <c r="K64" s="24"/>
      <c r="L64" s="24"/>
      <c r="M64" s="24"/>
      <c r="N64" s="24"/>
      <c r="O64" s="24"/>
      <c r="P64" s="24"/>
      <c r="Q64" s="24"/>
      <c r="R64" s="24"/>
    </row>
    <row r="65" spans="11:18" ht="12.75">
      <c r="K65" s="24"/>
      <c r="L65" s="24"/>
      <c r="M65" s="24"/>
      <c r="N65" s="24"/>
      <c r="O65" s="24"/>
      <c r="P65" s="24"/>
      <c r="Q65" s="24"/>
      <c r="R65" s="24"/>
    </row>
    <row r="66" spans="11:18" ht="12.75">
      <c r="K66" s="24"/>
      <c r="L66" s="24"/>
      <c r="M66" s="24"/>
      <c r="N66" s="24"/>
      <c r="O66" s="24"/>
      <c r="P66" s="24"/>
      <c r="Q66" s="24"/>
      <c r="R66" s="24"/>
    </row>
    <row r="67" spans="11:18" ht="12.75">
      <c r="K67" s="24"/>
      <c r="L67" s="24"/>
      <c r="M67" s="24"/>
      <c r="N67" s="24"/>
      <c r="O67" s="24"/>
      <c r="P67" s="24"/>
      <c r="Q67" s="24"/>
      <c r="R67" s="24"/>
    </row>
    <row r="68" spans="11:18" ht="12.75">
      <c r="K68" s="24"/>
      <c r="L68" s="24"/>
      <c r="M68" s="24"/>
      <c r="N68" s="24"/>
      <c r="O68" s="24"/>
      <c r="P68" s="24"/>
      <c r="Q68" s="24"/>
      <c r="R68" s="24"/>
    </row>
    <row r="69" spans="11:18" ht="12.75">
      <c r="K69" s="24"/>
      <c r="L69" s="24"/>
      <c r="M69" s="24"/>
      <c r="N69" s="24"/>
      <c r="O69" s="24"/>
      <c r="P69" s="24"/>
      <c r="Q69" s="24"/>
      <c r="R69" s="24"/>
    </row>
    <row r="70" spans="11:18" ht="21">
      <c r="K70" s="118"/>
      <c r="L70" s="118"/>
      <c r="M70" s="118"/>
      <c r="N70" s="118"/>
      <c r="O70" s="57"/>
      <c r="P70" s="57"/>
      <c r="Q70" s="58"/>
      <c r="R70" s="24"/>
    </row>
    <row r="71" spans="11:18" ht="12.75">
      <c r="K71" s="58"/>
      <c r="L71" s="58"/>
      <c r="M71" s="60"/>
      <c r="N71" s="58"/>
      <c r="O71" s="58"/>
      <c r="P71" s="58"/>
      <c r="Q71" s="58"/>
      <c r="R71" s="24"/>
    </row>
    <row r="72" spans="11:18" ht="12.75">
      <c r="K72" s="64"/>
      <c r="L72" s="64"/>
      <c r="M72" s="64"/>
      <c r="N72" s="64"/>
      <c r="O72" s="64"/>
      <c r="P72" s="64"/>
      <c r="Q72" s="64"/>
      <c r="R72" s="24"/>
    </row>
    <row r="73" spans="11:18" ht="23.25">
      <c r="K73" s="65"/>
      <c r="L73" s="65"/>
      <c r="M73" s="65"/>
      <c r="N73" s="65"/>
      <c r="O73" s="65"/>
      <c r="P73" s="65"/>
      <c r="Q73" s="65"/>
      <c r="R73" s="24"/>
    </row>
    <row r="74" spans="11:18" ht="12.75">
      <c r="K74" s="64"/>
      <c r="L74" s="64"/>
      <c r="M74" s="64"/>
      <c r="N74" s="58"/>
      <c r="O74" s="58"/>
      <c r="P74" s="58"/>
      <c r="Q74" s="58"/>
      <c r="R74" s="24"/>
    </row>
    <row r="75" spans="11:18" ht="21">
      <c r="K75" s="66"/>
      <c r="L75" s="64"/>
      <c r="M75" s="64"/>
      <c r="N75" s="58"/>
      <c r="O75" s="67"/>
      <c r="P75" s="58"/>
      <c r="Q75" s="58"/>
      <c r="R75" s="24"/>
    </row>
    <row r="76" spans="11:18" ht="21">
      <c r="K76" s="68"/>
      <c r="L76" s="69"/>
      <c r="M76" s="70"/>
      <c r="N76" s="58"/>
      <c r="O76" s="71"/>
      <c r="P76" s="58"/>
      <c r="Q76" s="58"/>
      <c r="R76" s="24"/>
    </row>
    <row r="77" spans="11:17" ht="21">
      <c r="K77" s="69"/>
      <c r="L77" s="69"/>
      <c r="M77" s="70"/>
      <c r="N77" s="58"/>
      <c r="O77" s="58"/>
      <c r="P77" s="58"/>
      <c r="Q77" s="58"/>
    </row>
    <row r="78" spans="11:17" ht="21">
      <c r="K78" s="70"/>
      <c r="L78" s="69"/>
      <c r="M78" s="70"/>
      <c r="N78" s="58"/>
      <c r="O78" s="58"/>
      <c r="P78" s="58"/>
      <c r="Q78" s="58"/>
    </row>
    <row r="79" spans="11:17" ht="21">
      <c r="K79" s="70"/>
      <c r="L79" s="69"/>
      <c r="M79" s="70"/>
      <c r="N79" s="58"/>
      <c r="O79" s="58"/>
      <c r="P79" s="58"/>
      <c r="Q79" s="58"/>
    </row>
    <row r="80" spans="11:17" ht="23.25">
      <c r="K80" s="70"/>
      <c r="L80" s="69"/>
      <c r="M80" s="79" t="s">
        <v>16</v>
      </c>
      <c r="O80" s="58"/>
      <c r="P80" s="58"/>
      <c r="Q80" s="58"/>
    </row>
    <row r="81" spans="11:17" ht="21">
      <c r="K81" s="69"/>
      <c r="L81" s="69"/>
      <c r="M81" s="80"/>
      <c r="N81" s="72"/>
      <c r="O81" s="58"/>
      <c r="P81" s="58"/>
      <c r="Q81" s="58"/>
    </row>
    <row r="82" spans="11:17" ht="21">
      <c r="K82" s="69"/>
      <c r="L82" s="69"/>
      <c r="M82" s="70"/>
      <c r="N82" s="58"/>
      <c r="O82" s="58"/>
      <c r="P82" s="58"/>
      <c r="Q82" s="58"/>
    </row>
  </sheetData>
  <sheetProtection password="CB73" sheet="1" selectLockedCells="1"/>
  <mergeCells count="34">
    <mergeCell ref="A5:H5"/>
    <mergeCell ref="A6:H6"/>
    <mergeCell ref="F7:H7"/>
    <mergeCell ref="B22:C22"/>
    <mergeCell ref="E13:G13"/>
    <mergeCell ref="F20:G20"/>
    <mergeCell ref="D20:E20"/>
    <mergeCell ref="B7:D7"/>
    <mergeCell ref="B8:D8"/>
    <mergeCell ref="B9:D9"/>
    <mergeCell ref="F10:H10"/>
    <mergeCell ref="F22:G22"/>
    <mergeCell ref="F24:G24"/>
    <mergeCell ref="B25:C25"/>
    <mergeCell ref="B23:C23"/>
    <mergeCell ref="D25:E25"/>
    <mergeCell ref="D23:E23"/>
    <mergeCell ref="D21:E21"/>
    <mergeCell ref="B26:C26"/>
    <mergeCell ref="D26:E26"/>
    <mergeCell ref="F26:G26"/>
    <mergeCell ref="B21:C21"/>
    <mergeCell ref="B24:C24"/>
    <mergeCell ref="K70:N70"/>
    <mergeCell ref="F25:G25"/>
    <mergeCell ref="D24:E24"/>
    <mergeCell ref="D22:E22"/>
    <mergeCell ref="F23:G23"/>
    <mergeCell ref="F8:H8"/>
    <mergeCell ref="B20:C20"/>
    <mergeCell ref="B10:D10"/>
    <mergeCell ref="F21:G21"/>
    <mergeCell ref="F9:H9"/>
    <mergeCell ref="E14:G14"/>
  </mergeCells>
  <conditionalFormatting sqref="H20:H22">
    <cfRule type="containsText" priority="4" dxfId="0" operator="containsText" stopIfTrue="1" text="NO">
      <formula>NOT(ISERROR(SEARCH("NO",H20)))</formula>
    </cfRule>
  </conditionalFormatting>
  <conditionalFormatting sqref="A17">
    <cfRule type="containsText" priority="3" dxfId="1" operator="containsText" stopIfTrue="1" text="maximum height">
      <formula>NOT(ISERROR(SEARCH("maximum height",A17)))</formula>
    </cfRule>
  </conditionalFormatting>
  <conditionalFormatting sqref="B16">
    <cfRule type="cellIs" priority="2" dxfId="0" operator="greaterThan" stopIfTrue="1">
      <formula>10</formula>
    </cfRule>
  </conditionalFormatting>
  <dataValidations count="2">
    <dataValidation type="list" allowBlank="1" showInputMessage="1" showErrorMessage="1" promptTitle="Select Livestock Type" prompt="Select livestock type from the drop down menu." sqref="A13:A14">
      <formula1>$K$7:$K$12</formula1>
    </dataValidation>
    <dataValidation allowBlank="1" showInputMessage="1" showErrorMessage="1" promptTitle="Number of Livestock" prompt="Enter the number of livestock here." sqref="B13:B14"/>
  </dataValidations>
  <printOptions/>
  <pageMargins left="0.7" right="0.7" top="0.75" bottom="0.75" header="0.3" footer="0.3"/>
  <pageSetup fitToHeight="1" fitToWidth="1" horizontalDpi="600" verticalDpi="600" orientation="portrait"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AISC Shapes Database v13.0</dc:title>
  <dc:subject/>
  <dc:creator>AISC</dc:creator>
  <cp:keywords/>
  <dc:description/>
  <cp:lastModifiedBy>Crowe, Amanda - NRCS, Bismarck, ND</cp:lastModifiedBy>
  <cp:lastPrinted>2016-05-31T14:04:18Z</cp:lastPrinted>
  <dcterms:created xsi:type="dcterms:W3CDTF">2003-01-19T18:45:25Z</dcterms:created>
  <dcterms:modified xsi:type="dcterms:W3CDTF">2016-07-01T16:28:56Z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emplateUrl">
    <vt:lpwstr/>
  </property>
  <property fmtid="{D5CDD505-2E9C-101B-9397-08002B2CF9AE}" pid="3" name="xd_ProgID">
    <vt:lpwstr/>
  </property>
  <property fmtid="{D5CDD505-2E9C-101B-9397-08002B2CF9AE}" pid="4" name="Order">
    <vt:lpwstr>161700.000000000</vt:lpwstr>
  </property>
  <property fmtid="{D5CDD505-2E9C-101B-9397-08002B2CF9AE}" pid="5" name="_SourceUrl">
    <vt:lpwstr/>
  </property>
  <property fmtid="{D5CDD505-2E9C-101B-9397-08002B2CF9AE}" pid="6" name="_SharedFileIndex">
    <vt:lpwstr/>
  </property>
</Properties>
</file>