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jacob.dieguez\OneDrive - USDA\SO Engineering\Design Spreadsheets\Miscellaneous\"/>
    </mc:Choice>
  </mc:AlternateContent>
  <xr:revisionPtr revIDLastSave="0" documentId="13_ncr:1_{E29F130A-C079-498F-A069-23C5489423CB}" xr6:coauthVersionLast="44" xr6:coauthVersionMax="44" xr10:uidLastSave="{00000000-0000-0000-0000-000000000000}"/>
  <bookViews>
    <workbookView xWindow="22932" yWindow="-2580" windowWidth="23256" windowHeight="14160" activeTab="1" xr2:uid="{00000000-000D-0000-FFFF-FFFF00000000}"/>
  </bookViews>
  <sheets>
    <sheet name="Instructions" sheetId="20" r:id="rId1"/>
    <sheet name="PVC" sheetId="22" r:id="rId2"/>
    <sheet name="Steel" sheetId="25" r:id="rId3"/>
    <sheet name="PE" sheetId="26" r:id="rId4"/>
    <sheet name="Reference" sheetId="5" r:id="rId5"/>
    <sheet name="Revisions" sheetId="27" r:id="rId6"/>
  </sheets>
  <definedNames>
    <definedName name="Dn10GA">Reference!$A$332:$A$338</definedName>
    <definedName name="Dn12GA">Reference!$A$320:$A$327</definedName>
    <definedName name="Dn14GA">Reference!$A$306:$A$315</definedName>
    <definedName name="Dn8GA">Reference!$A$343:$A$351</definedName>
    <definedName name="DnCHDPE">Reference!$A$276:$A$284</definedName>
    <definedName name="Dngated">Reference!$A$222:$A$225</definedName>
    <definedName name="DnGIPS">Reference!$P$129:$P$138</definedName>
    <definedName name="DnGPIP">Reference!$P$169:$P$177</definedName>
    <definedName name="DnGSDR26">Reference!$A$212:$A$217</definedName>
    <definedName name="DnGSDR35">Reference!$A$202:$A$207</definedName>
    <definedName name="DnHDPE">Reference!#REF!</definedName>
    <definedName name="DnHDPESDRPR">Reference!$P$356:$P$367</definedName>
    <definedName name="DnHDPESIDRPR">Reference!$P$462:$P$468</definedName>
    <definedName name="DnLDPE">Reference!$A$513:$A$516</definedName>
    <definedName name="DnPE3408">Reference!#REF!</definedName>
    <definedName name="DnSHDPE">Reference!$A$289:$A$301</definedName>
    <definedName name="DnSteel">Reference!$P$230:$P$244</definedName>
    <definedName name="DnSWIPSSCH">Reference!$P$80:$P$93</definedName>
    <definedName name="DnSWIPSSDR">Reference!$P$33:$P$46</definedName>
    <definedName name="DnSWPIP">Reference!$A$112:$A$118</definedName>
    <definedName name="DnSWSewer">Reference!$A$123:$A$124</definedName>
    <definedName name="material">Reference!$A$2:$A$14</definedName>
    <definedName name="PRGIPS">Reference!$Q$129:$Q$133</definedName>
    <definedName name="PRGPIP">Reference!$Q$169:$Q$174</definedName>
    <definedName name="PRGSDR35">Reference!$B$202:$B$207</definedName>
    <definedName name="PRHDPE">Reference!#REF!</definedName>
    <definedName name="PRHDPESDR">Reference!$Q$356:$Q$364</definedName>
    <definedName name="PRHDPESIDR">Reference!$Q$462:$Q$467</definedName>
    <definedName name="_xlnm.Print_Area" localSheetId="3">PE!$A$1:$J$48</definedName>
    <definedName name="_xlnm.Print_Area" localSheetId="1">PVC!$A$1:$J$69</definedName>
    <definedName name="_xlnm.Print_Area" localSheetId="2">Steel!$A$1:$J$62</definedName>
    <definedName name="PRLDPE">Reference!$B$513:$B$516</definedName>
    <definedName name="PRPE3408">Reference!#REF!</definedName>
    <definedName name="PRSWIPSSDR">Reference!$Q$33:$Q$38</definedName>
    <definedName name="PRSWPIP">Reference!$H$112:$H$118</definedName>
    <definedName name="SCH">Reference!$Q$80:$Q$81</definedName>
    <definedName name="SCHSteel">Reference!$Q$230:$Q$231</definedName>
    <definedName name="SWPIP">Reference!$A$112:$A$118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9" i="5" l="1"/>
  <c r="C179" i="5"/>
  <c r="E188" i="5"/>
  <c r="C188" i="5"/>
  <c r="E196" i="5"/>
  <c r="C196"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60" i="5"/>
  <c r="C60" i="5"/>
  <c r="E59" i="5"/>
  <c r="C59" i="5"/>
  <c r="E58" i="5"/>
  <c r="C58" i="5"/>
  <c r="E57" i="5"/>
  <c r="C57" i="5"/>
  <c r="E56" i="5"/>
  <c r="C56" i="5"/>
  <c r="E55" i="5"/>
  <c r="C55" i="5"/>
  <c r="E54" i="5"/>
  <c r="C54" i="5"/>
  <c r="E53" i="5"/>
  <c r="C53" i="5"/>
  <c r="E52" i="5"/>
  <c r="C52" i="5"/>
  <c r="E51" i="5"/>
  <c r="C51" i="5"/>
  <c r="E50" i="5"/>
  <c r="C50" i="5"/>
  <c r="E49" i="5"/>
  <c r="C49" i="5"/>
  <c r="E48" i="5"/>
  <c r="C48" i="5"/>
  <c r="E47" i="5"/>
  <c r="C47" i="5"/>
  <c r="E46" i="5"/>
  <c r="C46" i="5"/>
  <c r="E45" i="5"/>
  <c r="C45" i="5"/>
  <c r="E44" i="5"/>
  <c r="C44" i="5"/>
  <c r="E43" i="5"/>
  <c r="C43" i="5"/>
  <c r="E42" i="5"/>
  <c r="C42" i="5"/>
  <c r="E41" i="5"/>
  <c r="C41" i="5"/>
  <c r="E40" i="5"/>
  <c r="C40" i="5"/>
  <c r="E39" i="5"/>
  <c r="C39" i="5"/>
  <c r="E38" i="5"/>
  <c r="C38" i="5"/>
  <c r="E37" i="5"/>
  <c r="C37" i="5"/>
  <c r="E36" i="5"/>
  <c r="C36" i="5"/>
  <c r="E35" i="5"/>
  <c r="C35" i="5"/>
  <c r="E34" i="5"/>
  <c r="C34" i="5"/>
  <c r="E33" i="5"/>
  <c r="C33" i="5"/>
  <c r="E197" i="5"/>
  <c r="C197" i="5"/>
  <c r="E195" i="5"/>
  <c r="C195" i="5"/>
  <c r="E194" i="5"/>
  <c r="C194" i="5"/>
  <c r="E193" i="5"/>
  <c r="C193" i="5"/>
  <c r="E192" i="5"/>
  <c r="C192" i="5"/>
  <c r="E191" i="5"/>
  <c r="C191" i="5"/>
  <c r="E190" i="5"/>
  <c r="C190" i="5"/>
  <c r="E189" i="5"/>
  <c r="C189" i="5"/>
  <c r="E187" i="5"/>
  <c r="C187" i="5"/>
  <c r="E186" i="5"/>
  <c r="C186" i="5"/>
  <c r="E185" i="5"/>
  <c r="C185" i="5"/>
  <c r="E184" i="5"/>
  <c r="C184" i="5"/>
  <c r="E183" i="5"/>
  <c r="C183" i="5"/>
  <c r="E182" i="5"/>
  <c r="C182" i="5"/>
  <c r="E181" i="5"/>
  <c r="C181" i="5"/>
  <c r="E180" i="5"/>
  <c r="C180" i="5"/>
  <c r="E178" i="5"/>
  <c r="C178" i="5"/>
  <c r="E177" i="5"/>
  <c r="C177" i="5"/>
  <c r="E176" i="5"/>
  <c r="C176" i="5"/>
  <c r="E175" i="5"/>
  <c r="C175" i="5"/>
  <c r="E174" i="5"/>
  <c r="C174" i="5"/>
  <c r="E173" i="5"/>
  <c r="C173" i="5"/>
  <c r="E172" i="5"/>
  <c r="C172" i="5"/>
  <c r="E171" i="5"/>
  <c r="C171" i="5"/>
  <c r="E170" i="5"/>
  <c r="E169" i="5"/>
  <c r="E164" i="5"/>
  <c r="E163" i="5"/>
  <c r="E162" i="5"/>
  <c r="E161" i="5"/>
  <c r="E160" i="5"/>
  <c r="E159" i="5"/>
  <c r="E158" i="5"/>
  <c r="E157" i="5"/>
  <c r="E156" i="5"/>
  <c r="C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17" i="5"/>
  <c r="E116" i="5"/>
  <c r="E118" i="5"/>
  <c r="E115" i="5"/>
  <c r="E114" i="5"/>
  <c r="E113" i="5"/>
  <c r="E112" i="5"/>
  <c r="C117" i="5"/>
  <c r="C116" i="5"/>
  <c r="E107" i="5"/>
  <c r="E106" i="5"/>
  <c r="E105" i="5"/>
  <c r="E104" i="5"/>
  <c r="E103" i="5"/>
  <c r="E102" i="5"/>
  <c r="E101" i="5"/>
  <c r="E100" i="5"/>
  <c r="E99" i="5"/>
  <c r="E98" i="5"/>
  <c r="E97" i="5"/>
  <c r="E96" i="5"/>
  <c r="E95" i="5"/>
  <c r="E94" i="5"/>
  <c r="C105" i="5"/>
  <c r="C106" i="5"/>
  <c r="C104" i="5"/>
  <c r="C103" i="5"/>
  <c r="E93" i="5"/>
  <c r="E92" i="5"/>
  <c r="E91" i="5"/>
  <c r="E90" i="5"/>
  <c r="E89" i="5"/>
  <c r="E88" i="5"/>
  <c r="E87" i="5"/>
  <c r="E86" i="5"/>
  <c r="E85" i="5"/>
  <c r="E84" i="5"/>
  <c r="E83" i="5"/>
  <c r="E82" i="5"/>
  <c r="E81" i="5"/>
  <c r="E80" i="5"/>
  <c r="C89" i="5"/>
  <c r="C222" i="5"/>
  <c r="B69" i="22" s="1"/>
  <c r="B70" i="22" s="1"/>
  <c r="C123" i="5"/>
  <c r="C124" i="5"/>
  <c r="C212" i="5"/>
  <c r="C213" i="5"/>
  <c r="C214" i="5"/>
  <c r="B55" i="22" s="1"/>
  <c r="B56" i="22" s="1"/>
  <c r="C215" i="5"/>
  <c r="C216" i="5"/>
  <c r="C202" i="5"/>
  <c r="B48" i="22" s="1"/>
  <c r="B49" i="22" s="1"/>
  <c r="C203" i="5"/>
  <c r="C204" i="5"/>
  <c r="C205" i="5"/>
  <c r="C206" i="5"/>
  <c r="C169" i="5"/>
  <c r="C170" i="5"/>
  <c r="B41" i="22" s="1"/>
  <c r="B42" i="22" s="1"/>
  <c r="C112" i="5"/>
  <c r="B34" i="22" s="1"/>
  <c r="B35" i="22" s="1"/>
  <c r="C129" i="5"/>
  <c r="C130" i="5"/>
  <c r="C131" i="5"/>
  <c r="C132" i="5"/>
  <c r="C133" i="5"/>
  <c r="C134" i="5"/>
  <c r="C135" i="5"/>
  <c r="C136" i="5"/>
  <c r="C137" i="5"/>
  <c r="C138" i="5"/>
  <c r="C139" i="5"/>
  <c r="C80" i="5"/>
  <c r="C81" i="5"/>
  <c r="C82" i="5"/>
  <c r="C83" i="5"/>
  <c r="C84" i="5"/>
  <c r="C85" i="5"/>
  <c r="C86" i="5"/>
  <c r="C87" i="5"/>
  <c r="C88" i="5"/>
  <c r="C90" i="5"/>
  <c r="B37" i="25"/>
  <c r="B38" i="25" s="1"/>
  <c r="B31" i="25"/>
  <c r="B32" i="25" s="1"/>
  <c r="B25" i="25"/>
  <c r="B26" i="25" s="1"/>
  <c r="C306" i="5"/>
  <c r="B19" i="25" s="1"/>
  <c r="B20" i="25" s="1"/>
  <c r="C307" i="5"/>
  <c r="C308" i="5"/>
  <c r="C309" i="5"/>
  <c r="C310" i="5"/>
  <c r="C311" i="5"/>
  <c r="C312" i="5"/>
  <c r="C313" i="5"/>
  <c r="C314" i="5"/>
  <c r="C230" i="5"/>
  <c r="C231" i="5"/>
  <c r="C232" i="5"/>
  <c r="C233" i="5"/>
  <c r="C234" i="5"/>
  <c r="C235" i="5"/>
  <c r="C236" i="5"/>
  <c r="C237" i="5"/>
  <c r="C238" i="5"/>
  <c r="C239" i="5"/>
  <c r="C240" i="5"/>
  <c r="C241" i="5"/>
  <c r="C242" i="5"/>
  <c r="C243" i="5"/>
  <c r="C244" i="5"/>
  <c r="C245" i="5"/>
  <c r="C246" i="5"/>
  <c r="C247" i="5"/>
  <c r="C248" i="5"/>
  <c r="C289" i="5"/>
  <c r="B37" i="26"/>
  <c r="B38" i="26" s="1"/>
  <c r="C276" i="5"/>
  <c r="C277" i="5"/>
  <c r="C278" i="5"/>
  <c r="C279" i="5"/>
  <c r="C280" i="5"/>
  <c r="W280" i="5"/>
  <c r="M280" i="5" s="1"/>
  <c r="C513" i="5"/>
  <c r="C514" i="5"/>
  <c r="C515" i="5"/>
  <c r="C516"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62" i="5"/>
  <c r="C463" i="5"/>
  <c r="C464" i="5"/>
  <c r="C465" i="5"/>
  <c r="C466" i="5"/>
  <c r="C467" i="5"/>
  <c r="C468" i="5"/>
  <c r="C469" i="5"/>
  <c r="C470" i="5"/>
  <c r="E457" i="5"/>
  <c r="E456" i="5"/>
  <c r="E455" i="5"/>
  <c r="E454" i="5"/>
  <c r="E453" i="5"/>
  <c r="C456" i="5"/>
  <c r="C455" i="5"/>
  <c r="C454" i="5"/>
  <c r="C453" i="5"/>
  <c r="C452" i="5"/>
  <c r="E445" i="5"/>
  <c r="C445" i="5"/>
  <c r="E444" i="5"/>
  <c r="C444" i="5"/>
  <c r="E443" i="5"/>
  <c r="C443" i="5"/>
  <c r="E442" i="5"/>
  <c r="C442" i="5"/>
  <c r="E433" i="5"/>
  <c r="C433" i="5"/>
  <c r="E432" i="5"/>
  <c r="C432" i="5"/>
  <c r="E431" i="5"/>
  <c r="C431" i="5"/>
  <c r="E421" i="5"/>
  <c r="E420" i="5"/>
  <c r="E419" i="5"/>
  <c r="C421" i="5"/>
  <c r="C420" i="5"/>
  <c r="C419" i="5"/>
  <c r="E396" i="5"/>
  <c r="E395" i="5"/>
  <c r="E394" i="5"/>
  <c r="E393" i="5"/>
  <c r="E397" i="5"/>
  <c r="E403" i="5"/>
  <c r="E402" i="5"/>
  <c r="E401" i="5"/>
  <c r="E400" i="5"/>
  <c r="E399" i="5"/>
  <c r="E398" i="5"/>
  <c r="E391" i="5"/>
  <c r="E390" i="5"/>
  <c r="E389" i="5"/>
  <c r="E388" i="5"/>
  <c r="E387" i="5"/>
  <c r="E386" i="5"/>
  <c r="E379" i="5"/>
  <c r="E378" i="5"/>
  <c r="E377" i="5"/>
  <c r="E376" i="5"/>
  <c r="E375" i="5"/>
  <c r="E374" i="5"/>
  <c r="E367" i="5"/>
  <c r="E366" i="5"/>
  <c r="E365" i="5"/>
  <c r="E364" i="5"/>
  <c r="E363" i="5"/>
  <c r="C441" i="5"/>
  <c r="C430" i="5"/>
  <c r="C429" i="5"/>
  <c r="C418" i="5"/>
  <c r="C417" i="5"/>
  <c r="E225" i="5"/>
  <c r="E224" i="5"/>
  <c r="E223" i="5"/>
  <c r="E222" i="5"/>
  <c r="E217" i="5"/>
  <c r="E216" i="5"/>
  <c r="E215" i="5"/>
  <c r="E214" i="5"/>
  <c r="E213" i="5"/>
  <c r="E212" i="5"/>
  <c r="C225" i="5"/>
  <c r="C224" i="5"/>
  <c r="C223" i="5"/>
  <c r="C217" i="5"/>
  <c r="E207" i="5"/>
  <c r="C207" i="5"/>
  <c r="E206" i="5"/>
  <c r="E205" i="5"/>
  <c r="E204" i="5"/>
  <c r="E203" i="5"/>
  <c r="E202" i="5"/>
  <c r="C158" i="5"/>
  <c r="C159" i="5"/>
  <c r="C160" i="5"/>
  <c r="C161" i="5"/>
  <c r="C162" i="5"/>
  <c r="C163" i="5"/>
  <c r="C164" i="5"/>
  <c r="C150" i="5"/>
  <c r="C151" i="5"/>
  <c r="C152" i="5"/>
  <c r="C153" i="5"/>
  <c r="C154" i="5"/>
  <c r="C155" i="5"/>
  <c r="C157" i="5"/>
  <c r="C258" i="5"/>
  <c r="C257" i="5"/>
  <c r="C256" i="5"/>
  <c r="C255" i="5"/>
  <c r="C254" i="5"/>
  <c r="C253" i="5"/>
  <c r="C252" i="5"/>
  <c r="W284" i="5"/>
  <c r="M284" i="5" s="1"/>
  <c r="W283" i="5"/>
  <c r="M283" i="5" s="1"/>
  <c r="W282" i="5"/>
  <c r="M282" i="5" s="1"/>
  <c r="W281" i="5"/>
  <c r="M281" i="5" s="1"/>
  <c r="W279" i="5"/>
  <c r="M279" i="5" s="1"/>
  <c r="W278" i="5"/>
  <c r="M278" i="5" s="1"/>
  <c r="W277" i="5"/>
  <c r="M277" i="5" s="1"/>
  <c r="W276" i="5"/>
  <c r="M276" i="5" s="1"/>
  <c r="F492" i="5"/>
  <c r="F491" i="5"/>
  <c r="F508" i="5"/>
  <c r="F507" i="5"/>
  <c r="F500" i="5"/>
  <c r="F499" i="5"/>
  <c r="C61" i="5"/>
  <c r="E61" i="5"/>
  <c r="C62" i="5"/>
  <c r="E62" i="5"/>
  <c r="C63" i="5"/>
  <c r="E63" i="5"/>
  <c r="C64" i="5"/>
  <c r="E64" i="5"/>
  <c r="C65" i="5"/>
  <c r="E65" i="5"/>
  <c r="C66" i="5"/>
  <c r="E66" i="5"/>
  <c r="C67" i="5"/>
  <c r="E67" i="5"/>
  <c r="C68" i="5"/>
  <c r="E68" i="5"/>
  <c r="C69" i="5"/>
  <c r="E69" i="5"/>
  <c r="C70" i="5"/>
  <c r="E70" i="5"/>
  <c r="C71" i="5"/>
  <c r="E71" i="5"/>
  <c r="C72" i="5"/>
  <c r="E72" i="5"/>
  <c r="C73" i="5"/>
  <c r="E73" i="5"/>
  <c r="C74" i="5"/>
  <c r="E74" i="5"/>
  <c r="C75" i="5"/>
  <c r="E75" i="5"/>
  <c r="C91" i="5"/>
  <c r="C92" i="5"/>
  <c r="C93" i="5"/>
  <c r="C94" i="5"/>
  <c r="C95" i="5"/>
  <c r="C96" i="5"/>
  <c r="C97" i="5"/>
  <c r="C98" i="5"/>
  <c r="C99" i="5"/>
  <c r="C100" i="5"/>
  <c r="C101" i="5"/>
  <c r="C102" i="5"/>
  <c r="C107" i="5"/>
  <c r="C113" i="5"/>
  <c r="C114" i="5"/>
  <c r="C115" i="5"/>
  <c r="C118" i="5"/>
  <c r="C140" i="5"/>
  <c r="C141" i="5"/>
  <c r="C142" i="5"/>
  <c r="C143" i="5"/>
  <c r="C144" i="5"/>
  <c r="C145" i="5"/>
  <c r="C146" i="5"/>
  <c r="C147" i="5"/>
  <c r="C148" i="5"/>
  <c r="C149" i="5"/>
  <c r="C249" i="5"/>
  <c r="C250" i="5"/>
  <c r="C251" i="5"/>
  <c r="C259" i="5"/>
  <c r="C264" i="5"/>
  <c r="C265" i="5"/>
  <c r="C266" i="5"/>
  <c r="C267" i="5"/>
  <c r="C268" i="5"/>
  <c r="C269" i="5"/>
  <c r="C270" i="5"/>
  <c r="C271" i="5"/>
  <c r="F276" i="5"/>
  <c r="F277" i="5"/>
  <c r="F278" i="5"/>
  <c r="F279" i="5"/>
  <c r="F280" i="5"/>
  <c r="C281" i="5"/>
  <c r="F281" i="5"/>
  <c r="C282" i="5"/>
  <c r="F282" i="5"/>
  <c r="C283" i="5"/>
  <c r="F283" i="5"/>
  <c r="C284" i="5"/>
  <c r="F284" i="5"/>
  <c r="F289" i="5"/>
  <c r="C290" i="5"/>
  <c r="F290" i="5"/>
  <c r="C291" i="5"/>
  <c r="F291" i="5"/>
  <c r="C292" i="5"/>
  <c r="F292" i="5"/>
  <c r="C293" i="5"/>
  <c r="F293" i="5"/>
  <c r="C294" i="5"/>
  <c r="F294" i="5"/>
  <c r="C295" i="5"/>
  <c r="F295" i="5"/>
  <c r="C296" i="5"/>
  <c r="F296" i="5"/>
  <c r="C297" i="5"/>
  <c r="F297" i="5"/>
  <c r="C298" i="5"/>
  <c r="F298" i="5"/>
  <c r="C299" i="5"/>
  <c r="F299" i="5"/>
  <c r="C300" i="5"/>
  <c r="F300" i="5"/>
  <c r="C301" i="5"/>
  <c r="F301" i="5"/>
  <c r="C315" i="5"/>
  <c r="C414" i="5"/>
  <c r="C415" i="5"/>
  <c r="C416" i="5"/>
  <c r="C422" i="5"/>
  <c r="C423" i="5"/>
  <c r="C424" i="5"/>
  <c r="C425" i="5"/>
  <c r="C426" i="5"/>
  <c r="C427" i="5"/>
  <c r="C428" i="5"/>
  <c r="C434" i="5"/>
  <c r="C435" i="5"/>
  <c r="C436" i="5"/>
  <c r="C437" i="5"/>
  <c r="C438" i="5"/>
  <c r="C439" i="5"/>
  <c r="C440" i="5"/>
  <c r="C446" i="5"/>
  <c r="C447" i="5"/>
  <c r="C448" i="5"/>
  <c r="C449" i="5"/>
  <c r="C450" i="5"/>
  <c r="C451" i="5"/>
  <c r="C457"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D2" i="26"/>
  <c r="E4" i="26"/>
  <c r="D2" i="25"/>
  <c r="E4" i="25"/>
  <c r="D2" i="22"/>
  <c r="E4" i="22"/>
  <c r="B13" i="25" l="1"/>
  <c r="B14" i="25" s="1"/>
  <c r="B19" i="22"/>
  <c r="B12" i="25"/>
  <c r="B12" i="26"/>
  <c r="B13" i="26" s="1"/>
  <c r="B20" i="22"/>
  <c r="B21" i="22" s="1"/>
  <c r="B62" i="22"/>
  <c r="B63" i="22" s="1"/>
  <c r="B12" i="22"/>
  <c r="B13" i="22" s="1"/>
  <c r="B19" i="26"/>
  <c r="B20" i="26" s="1"/>
  <c r="B31" i="26"/>
  <c r="B32" i="26" s="1"/>
  <c r="B25" i="26"/>
  <c r="B26" i="26" s="1"/>
  <c r="B27" i="22"/>
  <c r="B28"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joe.lange</author>
  </authors>
  <commentList>
    <comment ref="A32" authorId="0" shapeId="0" xr:uid="{00000000-0006-0000-0400-000001000000}">
      <text>
        <r>
          <rPr>
            <sz val="10"/>
            <color indexed="81"/>
            <rFont val="Tahoma"/>
            <family val="2"/>
          </rPr>
          <t>Nominal pipe diameter (in.).</t>
        </r>
      </text>
    </comment>
    <comment ref="B32" authorId="0" shapeId="0" xr:uid="{00000000-0006-0000-0400-000002000000}">
      <text>
        <r>
          <rPr>
            <sz val="10"/>
            <color indexed="81"/>
            <rFont val="Tahoma"/>
            <family val="2"/>
          </rPr>
          <t>Pipe pressure rating (psi).</t>
        </r>
        <r>
          <rPr>
            <sz val="8"/>
            <color indexed="81"/>
            <rFont val="Tahoma"/>
            <family val="2"/>
          </rPr>
          <t xml:space="preserve">
</t>
        </r>
      </text>
    </comment>
    <comment ref="D32" authorId="0" shapeId="0" xr:uid="{00000000-0006-0000-0400-000003000000}">
      <text>
        <r>
          <rPr>
            <sz val="10"/>
            <color indexed="81"/>
            <rFont val="Tahoma"/>
            <family val="2"/>
          </rPr>
          <t>Approximate outside pipe diameter (in.).</t>
        </r>
        <r>
          <rPr>
            <sz val="8"/>
            <color indexed="81"/>
            <rFont val="Tahoma"/>
            <family val="2"/>
          </rPr>
          <t xml:space="preserve">
</t>
        </r>
      </text>
    </comment>
    <comment ref="E32" authorId="0" shapeId="0" xr:uid="{00000000-0006-0000-0400-000004000000}">
      <text>
        <r>
          <rPr>
            <sz val="10"/>
            <color indexed="81"/>
            <rFont val="Tahoma"/>
            <family val="2"/>
          </rPr>
          <t>Approximate inside pipe diameter (in.).</t>
        </r>
        <r>
          <rPr>
            <sz val="8"/>
            <color indexed="81"/>
            <rFont val="Tahoma"/>
            <family val="2"/>
          </rPr>
          <t xml:space="preserve">
</t>
        </r>
      </text>
    </comment>
    <comment ref="F32" authorId="0" shapeId="0" xr:uid="{00000000-0006-0000-0400-000005000000}">
      <text>
        <r>
          <rPr>
            <sz val="10"/>
            <color indexed="81"/>
            <rFont val="Tahoma"/>
            <family val="2"/>
          </rPr>
          <t>Approximate pipe wall thickness (in.).</t>
        </r>
        <r>
          <rPr>
            <sz val="8"/>
            <color indexed="81"/>
            <rFont val="Tahoma"/>
            <family val="2"/>
          </rPr>
          <t xml:space="preserve">
</t>
        </r>
      </text>
    </comment>
    <comment ref="H32" authorId="0" shapeId="0" xr:uid="{00000000-0006-0000-0400-000006000000}">
      <text>
        <r>
          <rPr>
            <sz val="10"/>
            <color indexed="81"/>
            <rFont val="Tahoma"/>
            <family val="2"/>
          </rPr>
          <t>Pipe pressure rating (psi).</t>
        </r>
        <r>
          <rPr>
            <sz val="8"/>
            <color indexed="81"/>
            <rFont val="Tahoma"/>
            <family val="2"/>
          </rPr>
          <t xml:space="preserve">
</t>
        </r>
      </text>
    </comment>
    <comment ref="K32" authorId="0" shapeId="0" xr:uid="{00000000-0006-0000-0400-000007000000}">
      <text>
        <r>
          <rPr>
            <sz val="8"/>
            <color indexed="81"/>
            <rFont val="Tahoma"/>
            <family val="2"/>
          </rPr>
          <t>Material density weight factor</t>
        </r>
      </text>
    </comment>
    <comment ref="O32" authorId="0" shapeId="0" xr:uid="{00000000-0006-0000-0400-000008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79" authorId="0" shapeId="0" xr:uid="{00000000-0006-0000-0400-000009000000}">
      <text>
        <r>
          <rPr>
            <sz val="10"/>
            <color indexed="81"/>
            <rFont val="Tahoma"/>
            <family val="2"/>
          </rPr>
          <t>Nominal pipe diameter (in.).</t>
        </r>
      </text>
    </comment>
    <comment ref="B79" authorId="0" shapeId="0" xr:uid="{00000000-0006-0000-0400-00000A000000}">
      <text>
        <r>
          <rPr>
            <sz val="10"/>
            <color indexed="81"/>
            <rFont val="Tahoma"/>
            <family val="2"/>
          </rPr>
          <t>Pipe pressure rating (psi).</t>
        </r>
        <r>
          <rPr>
            <sz val="8"/>
            <color indexed="81"/>
            <rFont val="Tahoma"/>
            <family val="2"/>
          </rPr>
          <t xml:space="preserve">
</t>
        </r>
      </text>
    </comment>
    <comment ref="D79" authorId="0" shapeId="0" xr:uid="{00000000-0006-0000-0400-00000B000000}">
      <text>
        <r>
          <rPr>
            <sz val="10"/>
            <color indexed="81"/>
            <rFont val="Tahoma"/>
            <family val="2"/>
          </rPr>
          <t>Approximate outside pipe diameter (in.).</t>
        </r>
        <r>
          <rPr>
            <sz val="8"/>
            <color indexed="81"/>
            <rFont val="Tahoma"/>
            <family val="2"/>
          </rPr>
          <t xml:space="preserve">
</t>
        </r>
      </text>
    </comment>
    <comment ref="E79" authorId="0" shapeId="0" xr:uid="{00000000-0006-0000-0400-00000C000000}">
      <text>
        <r>
          <rPr>
            <sz val="10"/>
            <color indexed="81"/>
            <rFont val="Tahoma"/>
            <family val="2"/>
          </rPr>
          <t>Approximate inside pipe diameter (in.).</t>
        </r>
        <r>
          <rPr>
            <sz val="8"/>
            <color indexed="81"/>
            <rFont val="Tahoma"/>
            <family val="2"/>
          </rPr>
          <t xml:space="preserve">
</t>
        </r>
      </text>
    </comment>
    <comment ref="F79" authorId="0" shapeId="0" xr:uid="{00000000-0006-0000-0400-00000D000000}">
      <text>
        <r>
          <rPr>
            <sz val="10"/>
            <color indexed="81"/>
            <rFont val="Tahoma"/>
            <family val="2"/>
          </rPr>
          <t>Approximate pipe wall thickness (in.).</t>
        </r>
        <r>
          <rPr>
            <sz val="8"/>
            <color indexed="81"/>
            <rFont val="Tahoma"/>
            <family val="2"/>
          </rPr>
          <t xml:space="preserve">
</t>
        </r>
      </text>
    </comment>
    <comment ref="H79" authorId="0" shapeId="0" xr:uid="{00000000-0006-0000-0400-00000E000000}">
      <text>
        <r>
          <rPr>
            <sz val="10"/>
            <color indexed="81"/>
            <rFont val="Tahoma"/>
            <family val="2"/>
          </rPr>
          <t>Pipe pressure rating (psi).</t>
        </r>
        <r>
          <rPr>
            <sz val="8"/>
            <color indexed="81"/>
            <rFont val="Tahoma"/>
            <family val="2"/>
          </rPr>
          <t xml:space="preserve">
</t>
        </r>
      </text>
    </comment>
    <comment ref="K79" authorId="0" shapeId="0" xr:uid="{00000000-0006-0000-0400-00000F000000}">
      <text>
        <r>
          <rPr>
            <sz val="8"/>
            <color indexed="81"/>
            <rFont val="Tahoma"/>
            <family val="2"/>
          </rPr>
          <t>Material density weight factor</t>
        </r>
      </text>
    </comment>
    <comment ref="O79" authorId="0" shapeId="0" xr:uid="{00000000-0006-0000-0400-000010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111" authorId="0" shapeId="0" xr:uid="{00000000-0006-0000-0400-000011000000}">
      <text>
        <r>
          <rPr>
            <sz val="10"/>
            <color indexed="81"/>
            <rFont val="Tahoma"/>
            <family val="2"/>
          </rPr>
          <t>Nominal pipe diameter (in.).</t>
        </r>
      </text>
    </comment>
    <comment ref="B111" authorId="0" shapeId="0" xr:uid="{00000000-0006-0000-0400-000012000000}">
      <text>
        <r>
          <rPr>
            <sz val="10"/>
            <color indexed="81"/>
            <rFont val="Tahoma"/>
            <family val="2"/>
          </rPr>
          <t>Pipe pressure rating (psi).</t>
        </r>
        <r>
          <rPr>
            <sz val="8"/>
            <color indexed="81"/>
            <rFont val="Tahoma"/>
            <family val="2"/>
          </rPr>
          <t xml:space="preserve">
</t>
        </r>
      </text>
    </comment>
    <comment ref="D111" authorId="0" shapeId="0" xr:uid="{00000000-0006-0000-0400-000013000000}">
      <text>
        <r>
          <rPr>
            <sz val="10"/>
            <color indexed="81"/>
            <rFont val="Tahoma"/>
            <family val="2"/>
          </rPr>
          <t>Approximate outside pipe diameter (in.).</t>
        </r>
        <r>
          <rPr>
            <sz val="8"/>
            <color indexed="81"/>
            <rFont val="Tahoma"/>
            <family val="2"/>
          </rPr>
          <t xml:space="preserve">
</t>
        </r>
      </text>
    </comment>
    <comment ref="E111" authorId="0" shapeId="0" xr:uid="{00000000-0006-0000-0400-000014000000}">
      <text>
        <r>
          <rPr>
            <sz val="10"/>
            <color indexed="81"/>
            <rFont val="Tahoma"/>
            <family val="2"/>
          </rPr>
          <t>Approximate inside pipe diameter (in.).</t>
        </r>
        <r>
          <rPr>
            <sz val="8"/>
            <color indexed="81"/>
            <rFont val="Tahoma"/>
            <family val="2"/>
          </rPr>
          <t xml:space="preserve">
</t>
        </r>
      </text>
    </comment>
    <comment ref="F111" authorId="0" shapeId="0" xr:uid="{00000000-0006-0000-0400-000015000000}">
      <text>
        <r>
          <rPr>
            <sz val="10"/>
            <color indexed="81"/>
            <rFont val="Tahoma"/>
            <family val="2"/>
          </rPr>
          <t>Approximate pipe wall thickness (in.).</t>
        </r>
        <r>
          <rPr>
            <sz val="8"/>
            <color indexed="81"/>
            <rFont val="Tahoma"/>
            <family val="2"/>
          </rPr>
          <t xml:space="preserve">
</t>
        </r>
      </text>
    </comment>
    <comment ref="H111" authorId="0" shapeId="0" xr:uid="{00000000-0006-0000-0400-000016000000}">
      <text>
        <r>
          <rPr>
            <sz val="10"/>
            <color indexed="81"/>
            <rFont val="Tahoma"/>
            <family val="2"/>
          </rPr>
          <t>Pipe pressure rating (psi).</t>
        </r>
        <r>
          <rPr>
            <sz val="8"/>
            <color indexed="81"/>
            <rFont val="Tahoma"/>
            <family val="2"/>
          </rPr>
          <t xml:space="preserve">
</t>
        </r>
      </text>
    </comment>
    <comment ref="K111" authorId="0" shapeId="0" xr:uid="{00000000-0006-0000-0400-000017000000}">
      <text>
        <r>
          <rPr>
            <sz val="8"/>
            <color indexed="81"/>
            <rFont val="Tahoma"/>
            <family val="2"/>
          </rPr>
          <t>Material density weight factor</t>
        </r>
      </text>
    </comment>
    <comment ref="O111" authorId="0" shapeId="0" xr:uid="{00000000-0006-0000-0400-000018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122" authorId="0" shapeId="0" xr:uid="{00000000-0006-0000-0400-000019000000}">
      <text>
        <r>
          <rPr>
            <sz val="10"/>
            <color indexed="81"/>
            <rFont val="Tahoma"/>
            <family val="2"/>
          </rPr>
          <t>Nominal pipe diameter (in.).</t>
        </r>
      </text>
    </comment>
    <comment ref="B122" authorId="0" shapeId="0" xr:uid="{00000000-0006-0000-0400-00001A000000}">
      <text>
        <r>
          <rPr>
            <sz val="10"/>
            <color indexed="81"/>
            <rFont val="Tahoma"/>
            <family val="2"/>
          </rPr>
          <t>Pipe pressure rating (psi).</t>
        </r>
        <r>
          <rPr>
            <sz val="8"/>
            <color indexed="81"/>
            <rFont val="Tahoma"/>
            <family val="2"/>
          </rPr>
          <t xml:space="preserve">
</t>
        </r>
      </text>
    </comment>
    <comment ref="D122" authorId="0" shapeId="0" xr:uid="{00000000-0006-0000-0400-00001B000000}">
      <text>
        <r>
          <rPr>
            <sz val="10"/>
            <color indexed="81"/>
            <rFont val="Tahoma"/>
            <family val="2"/>
          </rPr>
          <t>Approximate outside pipe diameter (in.).</t>
        </r>
        <r>
          <rPr>
            <sz val="8"/>
            <color indexed="81"/>
            <rFont val="Tahoma"/>
            <family val="2"/>
          </rPr>
          <t xml:space="preserve">
</t>
        </r>
      </text>
    </comment>
    <comment ref="E122" authorId="0" shapeId="0" xr:uid="{00000000-0006-0000-0400-00001C000000}">
      <text>
        <r>
          <rPr>
            <sz val="10"/>
            <color indexed="81"/>
            <rFont val="Tahoma"/>
            <family val="2"/>
          </rPr>
          <t>Approximate inside pipe diameter (in.).</t>
        </r>
        <r>
          <rPr>
            <sz val="8"/>
            <color indexed="81"/>
            <rFont val="Tahoma"/>
            <family val="2"/>
          </rPr>
          <t xml:space="preserve">
</t>
        </r>
      </text>
    </comment>
    <comment ref="F122" authorId="0" shapeId="0" xr:uid="{00000000-0006-0000-0400-00001D000000}">
      <text>
        <r>
          <rPr>
            <sz val="10"/>
            <color indexed="81"/>
            <rFont val="Tahoma"/>
            <family val="2"/>
          </rPr>
          <t>Approximate pipe wall thickness (in.).</t>
        </r>
        <r>
          <rPr>
            <sz val="8"/>
            <color indexed="81"/>
            <rFont val="Tahoma"/>
            <family val="2"/>
          </rPr>
          <t xml:space="preserve">
</t>
        </r>
      </text>
    </comment>
    <comment ref="H122" authorId="0" shapeId="0" xr:uid="{00000000-0006-0000-0400-00001E000000}">
      <text>
        <r>
          <rPr>
            <sz val="10"/>
            <color indexed="81"/>
            <rFont val="Tahoma"/>
            <family val="2"/>
          </rPr>
          <t>Pipe pressure rating (psi).</t>
        </r>
        <r>
          <rPr>
            <sz val="8"/>
            <color indexed="81"/>
            <rFont val="Tahoma"/>
            <family val="2"/>
          </rPr>
          <t xml:space="preserve">
</t>
        </r>
      </text>
    </comment>
    <comment ref="K122" authorId="0" shapeId="0" xr:uid="{00000000-0006-0000-0400-00001F000000}">
      <text>
        <r>
          <rPr>
            <sz val="8"/>
            <color indexed="81"/>
            <rFont val="Tahoma"/>
            <family val="2"/>
          </rPr>
          <t>Material density weight factor</t>
        </r>
      </text>
    </comment>
    <comment ref="O122" authorId="0" shapeId="0" xr:uid="{00000000-0006-0000-0400-000020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128" authorId="0" shapeId="0" xr:uid="{00000000-0006-0000-0400-000021000000}">
      <text>
        <r>
          <rPr>
            <sz val="10"/>
            <color indexed="81"/>
            <rFont val="Tahoma"/>
            <family val="2"/>
          </rPr>
          <t>Nominal pipe diameter (in.).</t>
        </r>
      </text>
    </comment>
    <comment ref="B128" authorId="0" shapeId="0" xr:uid="{00000000-0006-0000-0400-000022000000}">
      <text>
        <r>
          <rPr>
            <sz val="10"/>
            <color indexed="81"/>
            <rFont val="Tahoma"/>
            <family val="2"/>
          </rPr>
          <t>Pipe pressure rating (psi).</t>
        </r>
        <r>
          <rPr>
            <sz val="8"/>
            <color indexed="81"/>
            <rFont val="Tahoma"/>
            <family val="2"/>
          </rPr>
          <t xml:space="preserve">
</t>
        </r>
      </text>
    </comment>
    <comment ref="D128" authorId="0" shapeId="0" xr:uid="{00000000-0006-0000-0400-000023000000}">
      <text>
        <r>
          <rPr>
            <sz val="10"/>
            <color indexed="81"/>
            <rFont val="Tahoma"/>
            <family val="2"/>
          </rPr>
          <t>Approximate outside pipe diameter (in.).</t>
        </r>
        <r>
          <rPr>
            <sz val="8"/>
            <color indexed="81"/>
            <rFont val="Tahoma"/>
            <family val="2"/>
          </rPr>
          <t xml:space="preserve">
</t>
        </r>
      </text>
    </comment>
    <comment ref="E128" authorId="0" shapeId="0" xr:uid="{00000000-0006-0000-0400-000024000000}">
      <text>
        <r>
          <rPr>
            <sz val="10"/>
            <color indexed="81"/>
            <rFont val="Tahoma"/>
            <family val="2"/>
          </rPr>
          <t>Approximate inside pipe diameter (in.).</t>
        </r>
        <r>
          <rPr>
            <sz val="8"/>
            <color indexed="81"/>
            <rFont val="Tahoma"/>
            <family val="2"/>
          </rPr>
          <t xml:space="preserve">
</t>
        </r>
      </text>
    </comment>
    <comment ref="F128" authorId="0" shapeId="0" xr:uid="{00000000-0006-0000-0400-000025000000}">
      <text>
        <r>
          <rPr>
            <sz val="10"/>
            <color indexed="81"/>
            <rFont val="Tahoma"/>
            <family val="2"/>
          </rPr>
          <t>Approximate pipe wall thickness (in.).</t>
        </r>
        <r>
          <rPr>
            <sz val="8"/>
            <color indexed="81"/>
            <rFont val="Tahoma"/>
            <family val="2"/>
          </rPr>
          <t xml:space="preserve">
</t>
        </r>
      </text>
    </comment>
    <comment ref="H128" authorId="0" shapeId="0" xr:uid="{00000000-0006-0000-0400-000026000000}">
      <text>
        <r>
          <rPr>
            <sz val="10"/>
            <color indexed="81"/>
            <rFont val="Tahoma"/>
            <family val="2"/>
          </rPr>
          <t>Pipe pressure rating (psi).</t>
        </r>
        <r>
          <rPr>
            <sz val="8"/>
            <color indexed="81"/>
            <rFont val="Tahoma"/>
            <family val="2"/>
          </rPr>
          <t xml:space="preserve">
</t>
        </r>
      </text>
    </comment>
    <comment ref="O128" authorId="0" shapeId="0" xr:uid="{00000000-0006-0000-0400-000027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168" authorId="0" shapeId="0" xr:uid="{00000000-0006-0000-0400-000028000000}">
      <text>
        <r>
          <rPr>
            <sz val="10"/>
            <color indexed="81"/>
            <rFont val="Tahoma"/>
            <family val="2"/>
          </rPr>
          <t>Nominal pipe diameter (in.).</t>
        </r>
      </text>
    </comment>
    <comment ref="B168" authorId="0" shapeId="0" xr:uid="{00000000-0006-0000-0400-000029000000}">
      <text>
        <r>
          <rPr>
            <sz val="10"/>
            <color indexed="81"/>
            <rFont val="Tahoma"/>
            <family val="2"/>
          </rPr>
          <t>Pipe pressure rating (psi).</t>
        </r>
        <r>
          <rPr>
            <sz val="8"/>
            <color indexed="81"/>
            <rFont val="Tahoma"/>
            <family val="2"/>
          </rPr>
          <t xml:space="preserve">
</t>
        </r>
      </text>
    </comment>
    <comment ref="D168" authorId="0" shapeId="0" xr:uid="{00000000-0006-0000-0400-00002A000000}">
      <text>
        <r>
          <rPr>
            <sz val="10"/>
            <color indexed="81"/>
            <rFont val="Tahoma"/>
            <family val="2"/>
          </rPr>
          <t>Approximate outside pipe diameter (in.).</t>
        </r>
        <r>
          <rPr>
            <sz val="8"/>
            <color indexed="81"/>
            <rFont val="Tahoma"/>
            <family val="2"/>
          </rPr>
          <t xml:space="preserve">
</t>
        </r>
      </text>
    </comment>
    <comment ref="E168" authorId="0" shapeId="0" xr:uid="{00000000-0006-0000-0400-00002B000000}">
      <text>
        <r>
          <rPr>
            <sz val="10"/>
            <color indexed="81"/>
            <rFont val="Tahoma"/>
            <family val="2"/>
          </rPr>
          <t>Approximate inside pipe diameter (in.).</t>
        </r>
        <r>
          <rPr>
            <sz val="8"/>
            <color indexed="81"/>
            <rFont val="Tahoma"/>
            <family val="2"/>
          </rPr>
          <t xml:space="preserve">
</t>
        </r>
      </text>
    </comment>
    <comment ref="F168" authorId="0" shapeId="0" xr:uid="{00000000-0006-0000-0400-00002C000000}">
      <text>
        <r>
          <rPr>
            <sz val="10"/>
            <color indexed="81"/>
            <rFont val="Tahoma"/>
            <family val="2"/>
          </rPr>
          <t>Approximate pipe wall thickness (in.).</t>
        </r>
        <r>
          <rPr>
            <sz val="8"/>
            <color indexed="81"/>
            <rFont val="Tahoma"/>
            <family val="2"/>
          </rPr>
          <t xml:space="preserve">
</t>
        </r>
      </text>
    </comment>
    <comment ref="H168" authorId="0" shapeId="0" xr:uid="{00000000-0006-0000-0400-00002D000000}">
      <text>
        <r>
          <rPr>
            <sz val="10"/>
            <color indexed="81"/>
            <rFont val="Tahoma"/>
            <family val="2"/>
          </rPr>
          <t>Pipe pressure rating (psi).</t>
        </r>
        <r>
          <rPr>
            <sz val="8"/>
            <color indexed="81"/>
            <rFont val="Tahoma"/>
            <family val="2"/>
          </rPr>
          <t xml:space="preserve">
</t>
        </r>
      </text>
    </comment>
    <comment ref="O168" authorId="0" shapeId="0" xr:uid="{00000000-0006-0000-0400-00002E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201" authorId="0" shapeId="0" xr:uid="{00000000-0006-0000-0400-00002F000000}">
      <text>
        <r>
          <rPr>
            <sz val="10"/>
            <color indexed="81"/>
            <rFont val="Tahoma"/>
            <family val="2"/>
          </rPr>
          <t>Nominal pipe diameter (in.).</t>
        </r>
      </text>
    </comment>
    <comment ref="B201" authorId="0" shapeId="0" xr:uid="{00000000-0006-0000-0400-000030000000}">
      <text>
        <r>
          <rPr>
            <sz val="10"/>
            <color indexed="81"/>
            <rFont val="Tahoma"/>
            <family val="2"/>
          </rPr>
          <t>Pipe pressure rating (psi).</t>
        </r>
        <r>
          <rPr>
            <sz val="8"/>
            <color indexed="81"/>
            <rFont val="Tahoma"/>
            <family val="2"/>
          </rPr>
          <t xml:space="preserve">
</t>
        </r>
      </text>
    </comment>
    <comment ref="D201" authorId="0" shapeId="0" xr:uid="{00000000-0006-0000-0400-000031000000}">
      <text>
        <r>
          <rPr>
            <sz val="10"/>
            <color indexed="81"/>
            <rFont val="Tahoma"/>
            <family val="2"/>
          </rPr>
          <t>Approximate outside pipe diameter (in.).</t>
        </r>
        <r>
          <rPr>
            <sz val="8"/>
            <color indexed="81"/>
            <rFont val="Tahoma"/>
            <family val="2"/>
          </rPr>
          <t xml:space="preserve">
</t>
        </r>
      </text>
    </comment>
    <comment ref="E201" authorId="0" shapeId="0" xr:uid="{00000000-0006-0000-0400-000032000000}">
      <text>
        <r>
          <rPr>
            <sz val="10"/>
            <color indexed="81"/>
            <rFont val="Tahoma"/>
            <family val="2"/>
          </rPr>
          <t>Approximate inside pipe diameter (in.).</t>
        </r>
        <r>
          <rPr>
            <sz val="8"/>
            <color indexed="81"/>
            <rFont val="Tahoma"/>
            <family val="2"/>
          </rPr>
          <t xml:space="preserve">
</t>
        </r>
      </text>
    </comment>
    <comment ref="F201" authorId="0" shapeId="0" xr:uid="{00000000-0006-0000-0400-000033000000}">
      <text>
        <r>
          <rPr>
            <sz val="10"/>
            <color indexed="81"/>
            <rFont val="Tahoma"/>
            <family val="2"/>
          </rPr>
          <t>Approximate pipe wall thickness (in.).</t>
        </r>
        <r>
          <rPr>
            <sz val="8"/>
            <color indexed="81"/>
            <rFont val="Tahoma"/>
            <family val="2"/>
          </rPr>
          <t xml:space="preserve">
</t>
        </r>
      </text>
    </comment>
    <comment ref="H201" authorId="0" shapeId="0" xr:uid="{00000000-0006-0000-0400-000034000000}">
      <text>
        <r>
          <rPr>
            <sz val="10"/>
            <color indexed="81"/>
            <rFont val="Tahoma"/>
            <family val="2"/>
          </rPr>
          <t>Pipe pressure rating (psi).</t>
        </r>
        <r>
          <rPr>
            <sz val="8"/>
            <color indexed="81"/>
            <rFont val="Tahoma"/>
            <family val="2"/>
          </rPr>
          <t xml:space="preserve">
</t>
        </r>
      </text>
    </comment>
    <comment ref="O201" authorId="0" shapeId="0" xr:uid="{00000000-0006-0000-0400-000035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211" authorId="0" shapeId="0" xr:uid="{00000000-0006-0000-0400-000036000000}">
      <text>
        <r>
          <rPr>
            <sz val="10"/>
            <color indexed="81"/>
            <rFont val="Tahoma"/>
            <family val="2"/>
          </rPr>
          <t>Nominal pipe diameter (in.).</t>
        </r>
      </text>
    </comment>
    <comment ref="B211" authorId="0" shapeId="0" xr:uid="{00000000-0006-0000-0400-000037000000}">
      <text>
        <r>
          <rPr>
            <sz val="10"/>
            <color indexed="81"/>
            <rFont val="Tahoma"/>
            <family val="2"/>
          </rPr>
          <t>Pipe pressure rating (psi).</t>
        </r>
        <r>
          <rPr>
            <sz val="8"/>
            <color indexed="81"/>
            <rFont val="Tahoma"/>
            <family val="2"/>
          </rPr>
          <t xml:space="preserve">
</t>
        </r>
      </text>
    </comment>
    <comment ref="D211" authorId="0" shapeId="0" xr:uid="{00000000-0006-0000-0400-000038000000}">
      <text>
        <r>
          <rPr>
            <sz val="10"/>
            <color indexed="81"/>
            <rFont val="Tahoma"/>
            <family val="2"/>
          </rPr>
          <t>Approximate outside pipe diameter (in.).</t>
        </r>
        <r>
          <rPr>
            <sz val="8"/>
            <color indexed="81"/>
            <rFont val="Tahoma"/>
            <family val="2"/>
          </rPr>
          <t xml:space="preserve">
</t>
        </r>
      </text>
    </comment>
    <comment ref="E211" authorId="0" shapeId="0" xr:uid="{00000000-0006-0000-0400-000039000000}">
      <text>
        <r>
          <rPr>
            <sz val="10"/>
            <color indexed="81"/>
            <rFont val="Tahoma"/>
            <family val="2"/>
          </rPr>
          <t>Approximate inside pipe diameter (in.).</t>
        </r>
        <r>
          <rPr>
            <sz val="8"/>
            <color indexed="81"/>
            <rFont val="Tahoma"/>
            <family val="2"/>
          </rPr>
          <t xml:space="preserve">
</t>
        </r>
      </text>
    </comment>
    <comment ref="F211" authorId="0" shapeId="0" xr:uid="{00000000-0006-0000-0400-00003A000000}">
      <text>
        <r>
          <rPr>
            <sz val="10"/>
            <color indexed="81"/>
            <rFont val="Tahoma"/>
            <family val="2"/>
          </rPr>
          <t>Approximate pipe wall thickness (in.).</t>
        </r>
        <r>
          <rPr>
            <sz val="8"/>
            <color indexed="81"/>
            <rFont val="Tahoma"/>
            <family val="2"/>
          </rPr>
          <t xml:space="preserve">
</t>
        </r>
      </text>
    </comment>
    <comment ref="H211" authorId="0" shapeId="0" xr:uid="{00000000-0006-0000-0400-00003B000000}">
      <text>
        <r>
          <rPr>
            <sz val="10"/>
            <color indexed="81"/>
            <rFont val="Tahoma"/>
            <family val="2"/>
          </rPr>
          <t>Pipe pressure rating (psi).</t>
        </r>
        <r>
          <rPr>
            <sz val="8"/>
            <color indexed="81"/>
            <rFont val="Tahoma"/>
            <family val="2"/>
          </rPr>
          <t xml:space="preserve">
</t>
        </r>
      </text>
    </comment>
    <comment ref="O211" authorId="0" shapeId="0" xr:uid="{00000000-0006-0000-0400-00003C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221" authorId="0" shapeId="0" xr:uid="{00000000-0006-0000-0400-00003D000000}">
      <text>
        <r>
          <rPr>
            <sz val="10"/>
            <color indexed="81"/>
            <rFont val="Tahoma"/>
            <family val="2"/>
          </rPr>
          <t>Nominal pipe diameter (in.).</t>
        </r>
      </text>
    </comment>
    <comment ref="B221" authorId="0" shapeId="0" xr:uid="{00000000-0006-0000-0400-00003E000000}">
      <text>
        <r>
          <rPr>
            <sz val="10"/>
            <color indexed="81"/>
            <rFont val="Tahoma"/>
            <family val="2"/>
          </rPr>
          <t>Pipe pressure rating (psi).</t>
        </r>
        <r>
          <rPr>
            <sz val="8"/>
            <color indexed="81"/>
            <rFont val="Tahoma"/>
            <family val="2"/>
          </rPr>
          <t xml:space="preserve">
</t>
        </r>
      </text>
    </comment>
    <comment ref="D221" authorId="0" shapeId="0" xr:uid="{00000000-0006-0000-0400-00003F000000}">
      <text>
        <r>
          <rPr>
            <sz val="10"/>
            <color indexed="81"/>
            <rFont val="Tahoma"/>
            <family val="2"/>
          </rPr>
          <t>Approximate outside pipe diameter (in.).</t>
        </r>
        <r>
          <rPr>
            <sz val="8"/>
            <color indexed="81"/>
            <rFont val="Tahoma"/>
            <family val="2"/>
          </rPr>
          <t xml:space="preserve">
</t>
        </r>
      </text>
    </comment>
    <comment ref="E221" authorId="0" shapeId="0" xr:uid="{00000000-0006-0000-0400-000040000000}">
      <text>
        <r>
          <rPr>
            <sz val="10"/>
            <color indexed="81"/>
            <rFont val="Tahoma"/>
            <family val="2"/>
          </rPr>
          <t>Approximate inside pipe diameter (in.).</t>
        </r>
        <r>
          <rPr>
            <sz val="8"/>
            <color indexed="81"/>
            <rFont val="Tahoma"/>
            <family val="2"/>
          </rPr>
          <t xml:space="preserve">
</t>
        </r>
      </text>
    </comment>
    <comment ref="F221" authorId="0" shapeId="0" xr:uid="{00000000-0006-0000-0400-000041000000}">
      <text>
        <r>
          <rPr>
            <sz val="10"/>
            <color indexed="81"/>
            <rFont val="Tahoma"/>
            <family val="2"/>
          </rPr>
          <t>Approximate pipe wall thickness (in.).</t>
        </r>
        <r>
          <rPr>
            <sz val="8"/>
            <color indexed="81"/>
            <rFont val="Tahoma"/>
            <family val="2"/>
          </rPr>
          <t xml:space="preserve">
</t>
        </r>
      </text>
    </comment>
    <comment ref="H221" authorId="0" shapeId="0" xr:uid="{00000000-0006-0000-0400-000042000000}">
      <text>
        <r>
          <rPr>
            <sz val="10"/>
            <color indexed="81"/>
            <rFont val="Tahoma"/>
            <family val="2"/>
          </rPr>
          <t>Pipe pressure rating (psi).</t>
        </r>
        <r>
          <rPr>
            <sz val="8"/>
            <color indexed="81"/>
            <rFont val="Tahoma"/>
            <family val="2"/>
          </rPr>
          <t xml:space="preserve">
</t>
        </r>
      </text>
    </comment>
    <comment ref="O221" authorId="0" shapeId="0" xr:uid="{00000000-0006-0000-0400-000043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229" authorId="0" shapeId="0" xr:uid="{00000000-0006-0000-0400-000044000000}">
      <text>
        <r>
          <rPr>
            <sz val="10"/>
            <color indexed="81"/>
            <rFont val="Tahoma"/>
            <family val="2"/>
          </rPr>
          <t>Nominal pipe diameter (in.).</t>
        </r>
      </text>
    </comment>
    <comment ref="B229" authorId="0" shapeId="0" xr:uid="{00000000-0006-0000-0400-000045000000}">
      <text>
        <r>
          <rPr>
            <sz val="10"/>
            <color indexed="81"/>
            <rFont val="Tahoma"/>
            <family val="2"/>
          </rPr>
          <t>Pipe pressure rating (psi).</t>
        </r>
        <r>
          <rPr>
            <sz val="8"/>
            <color indexed="81"/>
            <rFont val="Tahoma"/>
            <family val="2"/>
          </rPr>
          <t xml:space="preserve">
</t>
        </r>
      </text>
    </comment>
    <comment ref="D229" authorId="0" shapeId="0" xr:uid="{00000000-0006-0000-0400-000046000000}">
      <text>
        <r>
          <rPr>
            <sz val="10"/>
            <color indexed="81"/>
            <rFont val="Tahoma"/>
            <family val="2"/>
          </rPr>
          <t>Approximate outside pipe diameter (in.).</t>
        </r>
        <r>
          <rPr>
            <sz val="8"/>
            <color indexed="81"/>
            <rFont val="Tahoma"/>
            <family val="2"/>
          </rPr>
          <t xml:space="preserve">
</t>
        </r>
      </text>
    </comment>
    <comment ref="E229" authorId="0" shapeId="0" xr:uid="{00000000-0006-0000-0400-000047000000}">
      <text>
        <r>
          <rPr>
            <sz val="10"/>
            <color indexed="81"/>
            <rFont val="Tahoma"/>
            <family val="2"/>
          </rPr>
          <t>Approximate inside pipe diameter (in.).</t>
        </r>
        <r>
          <rPr>
            <sz val="8"/>
            <color indexed="81"/>
            <rFont val="Tahoma"/>
            <family val="2"/>
          </rPr>
          <t xml:space="preserve">
</t>
        </r>
      </text>
    </comment>
    <comment ref="F229" authorId="0" shapeId="0" xr:uid="{00000000-0006-0000-0400-000048000000}">
      <text>
        <r>
          <rPr>
            <sz val="10"/>
            <color indexed="81"/>
            <rFont val="Tahoma"/>
            <family val="2"/>
          </rPr>
          <t>Approximate pipe wall thickness (in.).</t>
        </r>
        <r>
          <rPr>
            <sz val="8"/>
            <color indexed="81"/>
            <rFont val="Tahoma"/>
            <family val="2"/>
          </rPr>
          <t xml:space="preserve">
</t>
        </r>
      </text>
    </comment>
    <comment ref="H229" authorId="0" shapeId="0" xr:uid="{00000000-0006-0000-0400-000049000000}">
      <text>
        <r>
          <rPr>
            <sz val="10"/>
            <color indexed="81"/>
            <rFont val="Tahoma"/>
            <family val="2"/>
          </rPr>
          <t>Pipe pressure rating (psi).</t>
        </r>
        <r>
          <rPr>
            <sz val="8"/>
            <color indexed="81"/>
            <rFont val="Tahoma"/>
            <family val="2"/>
          </rPr>
          <t xml:space="preserve">
</t>
        </r>
      </text>
    </comment>
    <comment ref="O229" authorId="0" shapeId="0" xr:uid="{00000000-0006-0000-0400-00004A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263" authorId="0" shapeId="0" xr:uid="{00000000-0006-0000-0400-00004B000000}">
      <text>
        <r>
          <rPr>
            <sz val="10"/>
            <color indexed="81"/>
            <rFont val="Tahoma"/>
            <family val="2"/>
          </rPr>
          <t>Nominal pipe diameter (in.).</t>
        </r>
      </text>
    </comment>
    <comment ref="B263" authorId="0" shapeId="0" xr:uid="{00000000-0006-0000-0400-00004C000000}">
      <text>
        <r>
          <rPr>
            <sz val="10"/>
            <color indexed="81"/>
            <rFont val="Tahoma"/>
            <family val="2"/>
          </rPr>
          <t>Pipe pressure rating (psi).</t>
        </r>
        <r>
          <rPr>
            <sz val="8"/>
            <color indexed="81"/>
            <rFont val="Tahoma"/>
            <family val="2"/>
          </rPr>
          <t xml:space="preserve">
</t>
        </r>
      </text>
    </comment>
    <comment ref="E263" authorId="0" shapeId="0" xr:uid="{00000000-0006-0000-0400-00004D000000}">
      <text>
        <r>
          <rPr>
            <sz val="10"/>
            <color indexed="81"/>
            <rFont val="Tahoma"/>
            <family val="2"/>
          </rPr>
          <t>Approximate inside pipe diameter (in.).</t>
        </r>
        <r>
          <rPr>
            <sz val="8"/>
            <color indexed="81"/>
            <rFont val="Tahoma"/>
            <family val="2"/>
          </rPr>
          <t xml:space="preserve">
</t>
        </r>
      </text>
    </comment>
    <comment ref="H263" authorId="0" shapeId="0" xr:uid="{00000000-0006-0000-0400-00004E000000}">
      <text>
        <r>
          <rPr>
            <sz val="10"/>
            <color indexed="81"/>
            <rFont val="Tahoma"/>
            <family val="2"/>
          </rPr>
          <t>Pipe pressure rating (psi).</t>
        </r>
        <r>
          <rPr>
            <sz val="8"/>
            <color indexed="81"/>
            <rFont val="Tahoma"/>
            <family val="2"/>
          </rPr>
          <t xml:space="preserve">
</t>
        </r>
      </text>
    </comment>
    <comment ref="O263" authorId="0" shapeId="0" xr:uid="{00000000-0006-0000-0400-00004F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275" authorId="0" shapeId="0" xr:uid="{00000000-0006-0000-0400-000050000000}">
      <text>
        <r>
          <rPr>
            <sz val="10"/>
            <color indexed="81"/>
            <rFont val="Tahoma"/>
            <family val="2"/>
          </rPr>
          <t>Nominal pipe diameter (in.).</t>
        </r>
      </text>
    </comment>
    <comment ref="B275" authorId="0" shapeId="0" xr:uid="{00000000-0006-0000-0400-000051000000}">
      <text>
        <r>
          <rPr>
            <sz val="10"/>
            <color indexed="81"/>
            <rFont val="Tahoma"/>
            <family val="2"/>
          </rPr>
          <t>Pipe pressure rating (psi).</t>
        </r>
        <r>
          <rPr>
            <sz val="8"/>
            <color indexed="81"/>
            <rFont val="Tahoma"/>
            <family val="2"/>
          </rPr>
          <t xml:space="preserve">
</t>
        </r>
      </text>
    </comment>
    <comment ref="D275" authorId="0" shapeId="0" xr:uid="{00000000-0006-0000-0400-000052000000}">
      <text>
        <r>
          <rPr>
            <sz val="10"/>
            <color indexed="81"/>
            <rFont val="Tahoma"/>
            <family val="2"/>
          </rPr>
          <t>Approximate outside pipe diameter (in.).</t>
        </r>
        <r>
          <rPr>
            <sz val="8"/>
            <color indexed="81"/>
            <rFont val="Tahoma"/>
            <family val="2"/>
          </rPr>
          <t xml:space="preserve">
</t>
        </r>
      </text>
    </comment>
    <comment ref="E275" authorId="0" shapeId="0" xr:uid="{00000000-0006-0000-0400-000053000000}">
      <text>
        <r>
          <rPr>
            <sz val="10"/>
            <color indexed="81"/>
            <rFont val="Tahoma"/>
            <family val="2"/>
          </rPr>
          <t>Approximate inside pipe diameter (in.).</t>
        </r>
        <r>
          <rPr>
            <sz val="8"/>
            <color indexed="81"/>
            <rFont val="Tahoma"/>
            <family val="2"/>
          </rPr>
          <t xml:space="preserve">
</t>
        </r>
      </text>
    </comment>
    <comment ref="F275" authorId="0" shapeId="0" xr:uid="{00000000-0006-0000-0400-000054000000}">
      <text>
        <r>
          <rPr>
            <sz val="10"/>
            <color indexed="81"/>
            <rFont val="Tahoma"/>
            <family val="2"/>
          </rPr>
          <t>Approximate pipe wall thickness (in.).</t>
        </r>
        <r>
          <rPr>
            <sz val="8"/>
            <color indexed="81"/>
            <rFont val="Tahoma"/>
            <family val="2"/>
          </rPr>
          <t xml:space="preserve">
</t>
        </r>
      </text>
    </comment>
    <comment ref="H275" authorId="0" shapeId="0" xr:uid="{00000000-0006-0000-0400-000055000000}">
      <text>
        <r>
          <rPr>
            <sz val="10"/>
            <color indexed="81"/>
            <rFont val="Tahoma"/>
            <family val="2"/>
          </rPr>
          <t>Pipe pressure rating (psi).</t>
        </r>
        <r>
          <rPr>
            <sz val="8"/>
            <color indexed="81"/>
            <rFont val="Tahoma"/>
            <family val="2"/>
          </rPr>
          <t xml:space="preserve">
</t>
        </r>
      </text>
    </comment>
    <comment ref="O275" authorId="0" shapeId="0" xr:uid="{00000000-0006-0000-0400-000056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288" authorId="0" shapeId="0" xr:uid="{00000000-0006-0000-0400-000057000000}">
      <text>
        <r>
          <rPr>
            <sz val="10"/>
            <color indexed="81"/>
            <rFont val="Tahoma"/>
            <family val="2"/>
          </rPr>
          <t>Nominal pipe diameter (in.).</t>
        </r>
      </text>
    </comment>
    <comment ref="B288" authorId="0" shapeId="0" xr:uid="{00000000-0006-0000-0400-000058000000}">
      <text>
        <r>
          <rPr>
            <sz val="10"/>
            <color indexed="81"/>
            <rFont val="Tahoma"/>
            <family val="2"/>
          </rPr>
          <t>Pipe pressure rating (psi).</t>
        </r>
        <r>
          <rPr>
            <sz val="8"/>
            <color indexed="81"/>
            <rFont val="Tahoma"/>
            <family val="2"/>
          </rPr>
          <t xml:space="preserve">
</t>
        </r>
      </text>
    </comment>
    <comment ref="D288" authorId="0" shapeId="0" xr:uid="{00000000-0006-0000-0400-000059000000}">
      <text>
        <r>
          <rPr>
            <sz val="10"/>
            <color indexed="81"/>
            <rFont val="Tahoma"/>
            <family val="2"/>
          </rPr>
          <t>Approximate outside pipe diameter (in.).</t>
        </r>
        <r>
          <rPr>
            <sz val="8"/>
            <color indexed="81"/>
            <rFont val="Tahoma"/>
            <family val="2"/>
          </rPr>
          <t xml:space="preserve">
</t>
        </r>
      </text>
    </comment>
    <comment ref="E288" authorId="0" shapeId="0" xr:uid="{00000000-0006-0000-0400-00005A000000}">
      <text>
        <r>
          <rPr>
            <sz val="10"/>
            <color indexed="81"/>
            <rFont val="Tahoma"/>
            <family val="2"/>
          </rPr>
          <t>Approximate inside pipe diameter (in.).</t>
        </r>
        <r>
          <rPr>
            <sz val="8"/>
            <color indexed="81"/>
            <rFont val="Tahoma"/>
            <family val="2"/>
          </rPr>
          <t xml:space="preserve">
</t>
        </r>
      </text>
    </comment>
    <comment ref="F288" authorId="0" shapeId="0" xr:uid="{00000000-0006-0000-0400-00005B000000}">
      <text>
        <r>
          <rPr>
            <sz val="10"/>
            <color indexed="81"/>
            <rFont val="Tahoma"/>
            <family val="2"/>
          </rPr>
          <t>Approximate pipe wall thickness (in.).</t>
        </r>
        <r>
          <rPr>
            <sz val="8"/>
            <color indexed="81"/>
            <rFont val="Tahoma"/>
            <family val="2"/>
          </rPr>
          <t xml:space="preserve">
</t>
        </r>
      </text>
    </comment>
    <comment ref="H288" authorId="0" shapeId="0" xr:uid="{00000000-0006-0000-0400-00005C000000}">
      <text>
        <r>
          <rPr>
            <sz val="10"/>
            <color indexed="81"/>
            <rFont val="Tahoma"/>
            <family val="2"/>
          </rPr>
          <t>Pipe pressure rating (psi).</t>
        </r>
        <r>
          <rPr>
            <sz val="8"/>
            <color indexed="81"/>
            <rFont val="Tahoma"/>
            <family val="2"/>
          </rPr>
          <t xml:space="preserve">
</t>
        </r>
      </text>
    </comment>
    <comment ref="O288" authorId="0" shapeId="0" xr:uid="{00000000-0006-0000-0400-00005D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305" authorId="0" shapeId="0" xr:uid="{00000000-0006-0000-0400-00005E000000}">
      <text>
        <r>
          <rPr>
            <sz val="10"/>
            <color indexed="81"/>
            <rFont val="Tahoma"/>
            <family val="2"/>
          </rPr>
          <t>Nominal pipe diameter (in.).</t>
        </r>
      </text>
    </comment>
    <comment ref="B305" authorId="0" shapeId="0" xr:uid="{00000000-0006-0000-0400-00005F000000}">
      <text>
        <r>
          <rPr>
            <sz val="10"/>
            <color indexed="81"/>
            <rFont val="Tahoma"/>
            <family val="2"/>
          </rPr>
          <t>Pipe pressure rating (psi).</t>
        </r>
        <r>
          <rPr>
            <sz val="8"/>
            <color indexed="81"/>
            <rFont val="Tahoma"/>
            <family val="2"/>
          </rPr>
          <t xml:space="preserve">
</t>
        </r>
      </text>
    </comment>
    <comment ref="D305" authorId="0" shapeId="0" xr:uid="{00000000-0006-0000-0400-000060000000}">
      <text>
        <r>
          <rPr>
            <sz val="10"/>
            <color indexed="81"/>
            <rFont val="Tahoma"/>
            <family val="2"/>
          </rPr>
          <t>Approximate outside pipe diameter (in.).</t>
        </r>
        <r>
          <rPr>
            <sz val="8"/>
            <color indexed="81"/>
            <rFont val="Tahoma"/>
            <family val="2"/>
          </rPr>
          <t xml:space="preserve">
</t>
        </r>
      </text>
    </comment>
    <comment ref="E305" authorId="0" shapeId="0" xr:uid="{00000000-0006-0000-0400-000061000000}">
      <text>
        <r>
          <rPr>
            <sz val="10"/>
            <color indexed="81"/>
            <rFont val="Tahoma"/>
            <family val="2"/>
          </rPr>
          <t>Approximate inside pipe diameter (in.).</t>
        </r>
        <r>
          <rPr>
            <sz val="8"/>
            <color indexed="81"/>
            <rFont val="Tahoma"/>
            <family val="2"/>
          </rPr>
          <t xml:space="preserve">
</t>
        </r>
      </text>
    </comment>
    <comment ref="F305" authorId="0" shapeId="0" xr:uid="{00000000-0006-0000-0400-000062000000}">
      <text>
        <r>
          <rPr>
            <sz val="10"/>
            <color indexed="81"/>
            <rFont val="Tahoma"/>
            <family val="2"/>
          </rPr>
          <t>Approximate pipe wall thickness (in.).</t>
        </r>
        <r>
          <rPr>
            <sz val="8"/>
            <color indexed="81"/>
            <rFont val="Tahoma"/>
            <family val="2"/>
          </rPr>
          <t xml:space="preserve">
</t>
        </r>
      </text>
    </comment>
    <comment ref="H305" authorId="0" shapeId="0" xr:uid="{00000000-0006-0000-0400-000063000000}">
      <text>
        <r>
          <rPr>
            <sz val="10"/>
            <color indexed="81"/>
            <rFont val="Tahoma"/>
            <family val="2"/>
          </rPr>
          <t>Pipe pressure rating (psi).</t>
        </r>
        <r>
          <rPr>
            <sz val="8"/>
            <color indexed="81"/>
            <rFont val="Tahoma"/>
            <family val="2"/>
          </rPr>
          <t xml:space="preserve">
</t>
        </r>
      </text>
    </comment>
    <comment ref="O305" authorId="0" shapeId="0" xr:uid="{00000000-0006-0000-0400-000064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319" authorId="0" shapeId="0" xr:uid="{00000000-0006-0000-0400-000065000000}">
      <text>
        <r>
          <rPr>
            <sz val="10"/>
            <color indexed="81"/>
            <rFont val="Tahoma"/>
            <family val="2"/>
          </rPr>
          <t>Nominal pipe diameter (in.).</t>
        </r>
      </text>
    </comment>
    <comment ref="B319" authorId="0" shapeId="0" xr:uid="{00000000-0006-0000-0400-000066000000}">
      <text>
        <r>
          <rPr>
            <sz val="10"/>
            <color indexed="81"/>
            <rFont val="Tahoma"/>
            <family val="2"/>
          </rPr>
          <t>Pipe pressure rating (psi).</t>
        </r>
        <r>
          <rPr>
            <sz val="8"/>
            <color indexed="81"/>
            <rFont val="Tahoma"/>
            <family val="2"/>
          </rPr>
          <t xml:space="preserve">
</t>
        </r>
      </text>
    </comment>
    <comment ref="D319" authorId="0" shapeId="0" xr:uid="{00000000-0006-0000-0400-000067000000}">
      <text>
        <r>
          <rPr>
            <sz val="10"/>
            <color indexed="81"/>
            <rFont val="Tahoma"/>
            <family val="2"/>
          </rPr>
          <t>Approximate outside pipe diameter (in.).</t>
        </r>
        <r>
          <rPr>
            <sz val="8"/>
            <color indexed="81"/>
            <rFont val="Tahoma"/>
            <family val="2"/>
          </rPr>
          <t xml:space="preserve">
</t>
        </r>
      </text>
    </comment>
    <comment ref="E319" authorId="0" shapeId="0" xr:uid="{00000000-0006-0000-0400-000068000000}">
      <text>
        <r>
          <rPr>
            <sz val="10"/>
            <color indexed="81"/>
            <rFont val="Tahoma"/>
            <family val="2"/>
          </rPr>
          <t>Approximate inside pipe diameter (in.).</t>
        </r>
        <r>
          <rPr>
            <sz val="8"/>
            <color indexed="81"/>
            <rFont val="Tahoma"/>
            <family val="2"/>
          </rPr>
          <t xml:space="preserve">
</t>
        </r>
      </text>
    </comment>
    <comment ref="F319" authorId="0" shapeId="0" xr:uid="{00000000-0006-0000-0400-000069000000}">
      <text>
        <r>
          <rPr>
            <sz val="10"/>
            <color indexed="81"/>
            <rFont val="Tahoma"/>
            <family val="2"/>
          </rPr>
          <t>Approximate pipe wall thickness (in.).</t>
        </r>
        <r>
          <rPr>
            <sz val="8"/>
            <color indexed="81"/>
            <rFont val="Tahoma"/>
            <family val="2"/>
          </rPr>
          <t xml:space="preserve">
</t>
        </r>
      </text>
    </comment>
    <comment ref="H319" authorId="0" shapeId="0" xr:uid="{00000000-0006-0000-0400-00006A000000}">
      <text>
        <r>
          <rPr>
            <sz val="10"/>
            <color indexed="81"/>
            <rFont val="Tahoma"/>
            <family val="2"/>
          </rPr>
          <t>Pipe pressure rating (psi).</t>
        </r>
        <r>
          <rPr>
            <sz val="8"/>
            <color indexed="81"/>
            <rFont val="Tahoma"/>
            <family val="2"/>
          </rPr>
          <t xml:space="preserve">
</t>
        </r>
      </text>
    </comment>
    <comment ref="O319" authorId="0" shapeId="0" xr:uid="{00000000-0006-0000-0400-00006B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331" authorId="0" shapeId="0" xr:uid="{00000000-0006-0000-0400-00006C000000}">
      <text>
        <r>
          <rPr>
            <sz val="10"/>
            <color indexed="81"/>
            <rFont val="Tahoma"/>
            <family val="2"/>
          </rPr>
          <t>Nominal pipe diameter (in.).</t>
        </r>
      </text>
    </comment>
    <comment ref="B331" authorId="0" shapeId="0" xr:uid="{00000000-0006-0000-0400-00006D000000}">
      <text>
        <r>
          <rPr>
            <sz val="10"/>
            <color indexed="81"/>
            <rFont val="Tahoma"/>
            <family val="2"/>
          </rPr>
          <t>Pipe pressure rating (psi).</t>
        </r>
        <r>
          <rPr>
            <sz val="8"/>
            <color indexed="81"/>
            <rFont val="Tahoma"/>
            <family val="2"/>
          </rPr>
          <t xml:space="preserve">
</t>
        </r>
      </text>
    </comment>
    <comment ref="D331" authorId="0" shapeId="0" xr:uid="{00000000-0006-0000-0400-00006E000000}">
      <text>
        <r>
          <rPr>
            <sz val="10"/>
            <color indexed="81"/>
            <rFont val="Tahoma"/>
            <family val="2"/>
          </rPr>
          <t>Approximate outside pipe diameter (in.).</t>
        </r>
        <r>
          <rPr>
            <sz val="8"/>
            <color indexed="81"/>
            <rFont val="Tahoma"/>
            <family val="2"/>
          </rPr>
          <t xml:space="preserve">
</t>
        </r>
      </text>
    </comment>
    <comment ref="E331" authorId="0" shapeId="0" xr:uid="{00000000-0006-0000-0400-00006F000000}">
      <text>
        <r>
          <rPr>
            <sz val="10"/>
            <color indexed="81"/>
            <rFont val="Tahoma"/>
            <family val="2"/>
          </rPr>
          <t>Approximate inside pipe diameter (in.).</t>
        </r>
        <r>
          <rPr>
            <sz val="8"/>
            <color indexed="81"/>
            <rFont val="Tahoma"/>
            <family val="2"/>
          </rPr>
          <t xml:space="preserve">
</t>
        </r>
      </text>
    </comment>
    <comment ref="F331" authorId="0" shapeId="0" xr:uid="{00000000-0006-0000-0400-000070000000}">
      <text>
        <r>
          <rPr>
            <sz val="10"/>
            <color indexed="81"/>
            <rFont val="Tahoma"/>
            <family val="2"/>
          </rPr>
          <t>Approximate pipe wall thickness (in.).</t>
        </r>
        <r>
          <rPr>
            <sz val="8"/>
            <color indexed="81"/>
            <rFont val="Tahoma"/>
            <family val="2"/>
          </rPr>
          <t xml:space="preserve">
</t>
        </r>
      </text>
    </comment>
    <comment ref="H331" authorId="0" shapeId="0" xr:uid="{00000000-0006-0000-0400-000071000000}">
      <text>
        <r>
          <rPr>
            <sz val="10"/>
            <color indexed="81"/>
            <rFont val="Tahoma"/>
            <family val="2"/>
          </rPr>
          <t>Pipe pressure rating (psi).</t>
        </r>
        <r>
          <rPr>
            <sz val="8"/>
            <color indexed="81"/>
            <rFont val="Tahoma"/>
            <family val="2"/>
          </rPr>
          <t xml:space="preserve">
</t>
        </r>
      </text>
    </comment>
    <comment ref="O331" authorId="0" shapeId="0" xr:uid="{00000000-0006-0000-0400-000072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342" authorId="0" shapeId="0" xr:uid="{00000000-0006-0000-0400-000073000000}">
      <text>
        <r>
          <rPr>
            <sz val="10"/>
            <color indexed="81"/>
            <rFont val="Tahoma"/>
            <family val="2"/>
          </rPr>
          <t>Nominal pipe diameter (in.).</t>
        </r>
      </text>
    </comment>
    <comment ref="B342" authorId="0" shapeId="0" xr:uid="{00000000-0006-0000-0400-000074000000}">
      <text>
        <r>
          <rPr>
            <sz val="10"/>
            <color indexed="81"/>
            <rFont val="Tahoma"/>
            <family val="2"/>
          </rPr>
          <t>Pipe pressure rating (psi).</t>
        </r>
        <r>
          <rPr>
            <sz val="8"/>
            <color indexed="81"/>
            <rFont val="Tahoma"/>
            <family val="2"/>
          </rPr>
          <t xml:space="preserve">
</t>
        </r>
      </text>
    </comment>
    <comment ref="D342" authorId="0" shapeId="0" xr:uid="{00000000-0006-0000-0400-000075000000}">
      <text>
        <r>
          <rPr>
            <sz val="10"/>
            <color indexed="81"/>
            <rFont val="Tahoma"/>
            <family val="2"/>
          </rPr>
          <t>Approximate outside pipe diameter (in.).</t>
        </r>
        <r>
          <rPr>
            <sz val="8"/>
            <color indexed="81"/>
            <rFont val="Tahoma"/>
            <family val="2"/>
          </rPr>
          <t xml:space="preserve">
</t>
        </r>
      </text>
    </comment>
    <comment ref="E342" authorId="0" shapeId="0" xr:uid="{00000000-0006-0000-0400-000076000000}">
      <text>
        <r>
          <rPr>
            <sz val="10"/>
            <color indexed="81"/>
            <rFont val="Tahoma"/>
            <family val="2"/>
          </rPr>
          <t>Approximate inside pipe diameter (in.).</t>
        </r>
        <r>
          <rPr>
            <sz val="8"/>
            <color indexed="81"/>
            <rFont val="Tahoma"/>
            <family val="2"/>
          </rPr>
          <t xml:space="preserve">
</t>
        </r>
      </text>
    </comment>
    <comment ref="F342" authorId="0" shapeId="0" xr:uid="{00000000-0006-0000-0400-000077000000}">
      <text>
        <r>
          <rPr>
            <sz val="10"/>
            <color indexed="81"/>
            <rFont val="Tahoma"/>
            <family val="2"/>
          </rPr>
          <t>Approximate pipe wall thickness (in.).</t>
        </r>
        <r>
          <rPr>
            <sz val="8"/>
            <color indexed="81"/>
            <rFont val="Tahoma"/>
            <family val="2"/>
          </rPr>
          <t xml:space="preserve">
</t>
        </r>
      </text>
    </comment>
    <comment ref="H342" authorId="0" shapeId="0" xr:uid="{00000000-0006-0000-0400-000078000000}">
      <text>
        <r>
          <rPr>
            <sz val="10"/>
            <color indexed="81"/>
            <rFont val="Tahoma"/>
            <family val="2"/>
          </rPr>
          <t>Pipe pressure rating (psi).</t>
        </r>
        <r>
          <rPr>
            <sz val="8"/>
            <color indexed="81"/>
            <rFont val="Tahoma"/>
            <family val="2"/>
          </rPr>
          <t xml:space="preserve">
</t>
        </r>
      </text>
    </comment>
    <comment ref="O342" authorId="0" shapeId="0" xr:uid="{00000000-0006-0000-0400-000079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355" authorId="0" shapeId="0" xr:uid="{00000000-0006-0000-0400-00007A000000}">
      <text>
        <r>
          <rPr>
            <sz val="10"/>
            <color indexed="81"/>
            <rFont val="Tahoma"/>
            <family val="2"/>
          </rPr>
          <t>Nominal pipe diameter (in.).</t>
        </r>
      </text>
    </comment>
    <comment ref="B355" authorId="0" shapeId="0" xr:uid="{00000000-0006-0000-0400-00007B000000}">
      <text>
        <r>
          <rPr>
            <sz val="10"/>
            <color indexed="81"/>
            <rFont val="Tahoma"/>
            <family val="2"/>
          </rPr>
          <t>Pipe pressure rating (psi).</t>
        </r>
        <r>
          <rPr>
            <sz val="8"/>
            <color indexed="81"/>
            <rFont val="Tahoma"/>
            <family val="2"/>
          </rPr>
          <t xml:space="preserve">
</t>
        </r>
      </text>
    </comment>
    <comment ref="D355" authorId="0" shapeId="0" xr:uid="{00000000-0006-0000-0400-00007C000000}">
      <text>
        <r>
          <rPr>
            <sz val="10"/>
            <color indexed="81"/>
            <rFont val="Tahoma"/>
            <family val="2"/>
          </rPr>
          <t>Approximate outside pipe diameter (in.).</t>
        </r>
        <r>
          <rPr>
            <sz val="8"/>
            <color indexed="81"/>
            <rFont val="Tahoma"/>
            <family val="2"/>
          </rPr>
          <t xml:space="preserve">
</t>
        </r>
      </text>
    </comment>
    <comment ref="E355" authorId="0" shapeId="0" xr:uid="{00000000-0006-0000-0400-00007D000000}">
      <text>
        <r>
          <rPr>
            <sz val="10"/>
            <color indexed="81"/>
            <rFont val="Tahoma"/>
            <family val="2"/>
          </rPr>
          <t>Approximate inside pipe diameter (in.).</t>
        </r>
        <r>
          <rPr>
            <sz val="8"/>
            <color indexed="81"/>
            <rFont val="Tahoma"/>
            <family val="2"/>
          </rPr>
          <t xml:space="preserve">
</t>
        </r>
      </text>
    </comment>
    <comment ref="F355" authorId="0" shapeId="0" xr:uid="{00000000-0006-0000-0400-00007E000000}">
      <text>
        <r>
          <rPr>
            <sz val="10"/>
            <color indexed="81"/>
            <rFont val="Tahoma"/>
            <family val="2"/>
          </rPr>
          <t>Approximate pipe wall thickness (in.).</t>
        </r>
        <r>
          <rPr>
            <sz val="8"/>
            <color indexed="81"/>
            <rFont val="Tahoma"/>
            <family val="2"/>
          </rPr>
          <t xml:space="preserve">
</t>
        </r>
      </text>
    </comment>
    <comment ref="H355" authorId="0" shapeId="0" xr:uid="{00000000-0006-0000-0400-00007F000000}">
      <text>
        <r>
          <rPr>
            <sz val="10"/>
            <color indexed="81"/>
            <rFont val="Tahoma"/>
            <family val="2"/>
          </rPr>
          <t>Pipe pressure rating (psi).</t>
        </r>
        <r>
          <rPr>
            <sz val="8"/>
            <color indexed="81"/>
            <rFont val="Tahoma"/>
            <family val="2"/>
          </rPr>
          <t xml:space="preserve">
</t>
        </r>
      </text>
    </comment>
    <comment ref="O355" authorId="0" shapeId="0" xr:uid="{00000000-0006-0000-0400-000080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461" authorId="0" shapeId="0" xr:uid="{00000000-0006-0000-0400-000081000000}">
      <text>
        <r>
          <rPr>
            <sz val="10"/>
            <color indexed="81"/>
            <rFont val="Tahoma"/>
            <family val="2"/>
          </rPr>
          <t>Nominal pipe diameter (in.).</t>
        </r>
      </text>
    </comment>
    <comment ref="B461" authorId="0" shapeId="0" xr:uid="{00000000-0006-0000-0400-000082000000}">
      <text>
        <r>
          <rPr>
            <sz val="10"/>
            <color indexed="81"/>
            <rFont val="Tahoma"/>
            <family val="2"/>
          </rPr>
          <t>Pipe pressure rating (psi).</t>
        </r>
        <r>
          <rPr>
            <sz val="8"/>
            <color indexed="81"/>
            <rFont val="Tahoma"/>
            <family val="2"/>
          </rPr>
          <t xml:space="preserve">
</t>
        </r>
      </text>
    </comment>
    <comment ref="D461" authorId="0" shapeId="0" xr:uid="{00000000-0006-0000-0400-000083000000}">
      <text>
        <r>
          <rPr>
            <sz val="10"/>
            <color indexed="81"/>
            <rFont val="Tahoma"/>
            <family val="2"/>
          </rPr>
          <t>Approximate outside pipe diameter (in.).</t>
        </r>
        <r>
          <rPr>
            <sz val="8"/>
            <color indexed="81"/>
            <rFont val="Tahoma"/>
            <family val="2"/>
          </rPr>
          <t xml:space="preserve">
</t>
        </r>
      </text>
    </comment>
    <comment ref="E461" authorId="0" shapeId="0" xr:uid="{00000000-0006-0000-0400-000084000000}">
      <text>
        <r>
          <rPr>
            <sz val="10"/>
            <color indexed="81"/>
            <rFont val="Tahoma"/>
            <family val="2"/>
          </rPr>
          <t>Approximate inside pipe diameter (in.).</t>
        </r>
        <r>
          <rPr>
            <sz val="8"/>
            <color indexed="81"/>
            <rFont val="Tahoma"/>
            <family val="2"/>
          </rPr>
          <t xml:space="preserve">
</t>
        </r>
      </text>
    </comment>
    <comment ref="F461" authorId="0" shapeId="0" xr:uid="{00000000-0006-0000-0400-000085000000}">
      <text>
        <r>
          <rPr>
            <sz val="10"/>
            <color indexed="81"/>
            <rFont val="Tahoma"/>
            <family val="2"/>
          </rPr>
          <t>Approximate pipe wall thickness (in.).</t>
        </r>
        <r>
          <rPr>
            <sz val="8"/>
            <color indexed="81"/>
            <rFont val="Tahoma"/>
            <family val="2"/>
          </rPr>
          <t xml:space="preserve">
</t>
        </r>
      </text>
    </comment>
    <comment ref="H461" authorId="0" shapeId="0" xr:uid="{00000000-0006-0000-0400-000086000000}">
      <text>
        <r>
          <rPr>
            <sz val="10"/>
            <color indexed="81"/>
            <rFont val="Tahoma"/>
            <family val="2"/>
          </rPr>
          <t>Pipe pressure rating (psi).</t>
        </r>
        <r>
          <rPr>
            <sz val="8"/>
            <color indexed="81"/>
            <rFont val="Tahoma"/>
            <family val="2"/>
          </rPr>
          <t xml:space="preserve">
</t>
        </r>
      </text>
    </comment>
    <comment ref="O461" authorId="0" shapeId="0" xr:uid="{00000000-0006-0000-0400-000087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 ref="A512" authorId="0" shapeId="0" xr:uid="{00000000-0006-0000-0400-000088000000}">
      <text>
        <r>
          <rPr>
            <sz val="10"/>
            <color indexed="81"/>
            <rFont val="Tahoma"/>
            <family val="2"/>
          </rPr>
          <t>Nominal pipe diameter (in.).</t>
        </r>
      </text>
    </comment>
    <comment ref="B512" authorId="0" shapeId="0" xr:uid="{00000000-0006-0000-0400-000089000000}">
      <text>
        <r>
          <rPr>
            <sz val="10"/>
            <color indexed="81"/>
            <rFont val="Tahoma"/>
            <family val="2"/>
          </rPr>
          <t>Pipe pressure rating (psi).</t>
        </r>
        <r>
          <rPr>
            <sz val="8"/>
            <color indexed="81"/>
            <rFont val="Tahoma"/>
            <family val="2"/>
          </rPr>
          <t xml:space="preserve">
</t>
        </r>
      </text>
    </comment>
    <comment ref="E512" authorId="0" shapeId="0" xr:uid="{00000000-0006-0000-0400-00008A000000}">
      <text>
        <r>
          <rPr>
            <sz val="10"/>
            <color indexed="81"/>
            <rFont val="Tahoma"/>
            <family val="2"/>
          </rPr>
          <t>Approximate inside pipe diameter (in.).</t>
        </r>
        <r>
          <rPr>
            <sz val="8"/>
            <color indexed="81"/>
            <rFont val="Tahoma"/>
            <family val="2"/>
          </rPr>
          <t xml:space="preserve">
</t>
        </r>
      </text>
    </comment>
    <comment ref="H512" authorId="0" shapeId="0" xr:uid="{00000000-0006-0000-0400-00008B000000}">
      <text>
        <r>
          <rPr>
            <sz val="10"/>
            <color indexed="81"/>
            <rFont val="Tahoma"/>
            <family val="2"/>
          </rPr>
          <t>Pipe pressure rating (psi).</t>
        </r>
        <r>
          <rPr>
            <sz val="8"/>
            <color indexed="81"/>
            <rFont val="Tahoma"/>
            <family val="2"/>
          </rPr>
          <t xml:space="preserve">
</t>
        </r>
      </text>
    </comment>
    <comment ref="O512" authorId="0" shapeId="0" xr:uid="{00000000-0006-0000-0400-00008C000000}">
      <text>
        <r>
          <rPr>
            <b/>
            <sz val="10"/>
            <color indexed="81"/>
            <rFont val="Tahoma"/>
            <family val="2"/>
          </rPr>
          <t>Manning's "n" value:</t>
        </r>
        <r>
          <rPr>
            <sz val="10"/>
            <color indexed="81"/>
            <rFont val="Tahoma"/>
            <family val="2"/>
          </rPr>
          <t xml:space="preserve">
PVC = 0.010
Steel = 0.016</t>
        </r>
        <r>
          <rPr>
            <sz val="8"/>
            <color indexed="81"/>
            <rFont val="Tahoma"/>
            <family val="2"/>
          </rPr>
          <t xml:space="preserve">
</t>
        </r>
      </text>
    </comment>
  </commentList>
</comments>
</file>

<file path=xl/sharedStrings.xml><?xml version="1.0" encoding="utf-8"?>
<sst xmlns="http://schemas.openxmlformats.org/spreadsheetml/2006/main" count="1685" uniqueCount="172">
  <si>
    <t>PVC</t>
  </si>
  <si>
    <t>Pipe Data</t>
  </si>
  <si>
    <r>
      <t>D</t>
    </r>
    <r>
      <rPr>
        <vertAlign val="subscript"/>
        <sz val="8"/>
        <rFont val="Arial"/>
        <family val="2"/>
      </rPr>
      <t>N</t>
    </r>
  </si>
  <si>
    <t>Ref#</t>
  </si>
  <si>
    <r>
      <t>D</t>
    </r>
    <r>
      <rPr>
        <vertAlign val="subscript"/>
        <sz val="8"/>
        <rFont val="Arial"/>
        <family val="2"/>
      </rPr>
      <t>N</t>
    </r>
    <r>
      <rPr>
        <sz val="8"/>
        <rFont val="Arial"/>
        <family val="2"/>
      </rPr>
      <t>+Ref#</t>
    </r>
  </si>
  <si>
    <r>
      <t>d</t>
    </r>
    <r>
      <rPr>
        <vertAlign val="subscript"/>
        <sz val="8"/>
        <rFont val="Arial"/>
        <family val="2"/>
      </rPr>
      <t>i</t>
    </r>
  </si>
  <si>
    <t>Type</t>
  </si>
  <si>
    <r>
      <t>P</t>
    </r>
    <r>
      <rPr>
        <vertAlign val="subscript"/>
        <sz val="8"/>
        <rFont val="Arial"/>
        <family val="2"/>
      </rPr>
      <t>pipe</t>
    </r>
  </si>
  <si>
    <t>Material</t>
  </si>
  <si>
    <t>SDR</t>
  </si>
  <si>
    <t>n</t>
  </si>
  <si>
    <t>SCH40</t>
  </si>
  <si>
    <t>SCH80</t>
  </si>
  <si>
    <t>Steel</t>
  </si>
  <si>
    <t>PE</t>
  </si>
  <si>
    <t>HDPE</t>
  </si>
  <si>
    <t>Pipe Material:</t>
  </si>
  <si>
    <t>C</t>
  </si>
  <si>
    <t>Reference #:</t>
  </si>
  <si>
    <t>Aluminum</t>
  </si>
  <si>
    <r>
      <t>d</t>
    </r>
    <r>
      <rPr>
        <vertAlign val="subscript"/>
        <sz val="8"/>
        <rFont val="Arial"/>
        <family val="2"/>
      </rPr>
      <t>0</t>
    </r>
  </si>
  <si>
    <r>
      <t>t</t>
    </r>
    <r>
      <rPr>
        <vertAlign val="subscript"/>
        <sz val="8"/>
        <rFont val="Arial"/>
        <family val="2"/>
      </rPr>
      <t>w</t>
    </r>
  </si>
  <si>
    <t>lbs/ft.</t>
  </si>
  <si>
    <t>lbs./ft.</t>
  </si>
  <si>
    <t>PVC-Solvent Weld-IPS</t>
  </si>
  <si>
    <t>PVC-Solvent Weld-PIP</t>
  </si>
  <si>
    <t>PIP</t>
  </si>
  <si>
    <t>PVC-Gasketed-IPS</t>
  </si>
  <si>
    <t>PVC-Gasketed-PIP</t>
  </si>
  <si>
    <t>Pipe material =</t>
  </si>
  <si>
    <t>Corrugated HDPE - Corrugated Interior</t>
  </si>
  <si>
    <t>CP-HDPE-Smooth</t>
  </si>
  <si>
    <t>CP-HDPE-Corrugated</t>
  </si>
  <si>
    <t>CP-Steel</t>
  </si>
  <si>
    <t>Corrugated HDPE - Smooth Interior</t>
  </si>
  <si>
    <t>Unit Weight =</t>
  </si>
  <si>
    <t>Total Weight =</t>
  </si>
  <si>
    <t>lbs</t>
  </si>
  <si>
    <t>ft.</t>
  </si>
  <si>
    <r>
      <t>r</t>
    </r>
    <r>
      <rPr>
        <vertAlign val="subscript"/>
        <sz val="10"/>
        <rFont val="Arial"/>
        <family val="2"/>
      </rPr>
      <t>w</t>
    </r>
  </si>
  <si>
    <t>in.</t>
  </si>
  <si>
    <t>psi</t>
  </si>
  <si>
    <t>PVC-Solvent Weld-IPS-SCH.</t>
  </si>
  <si>
    <t>PVC-Solvent Weld-IPS-SDR</t>
  </si>
  <si>
    <t>Pressure Rating =</t>
  </si>
  <si>
    <t>Length =</t>
  </si>
  <si>
    <t>Pipe Schedule =</t>
  </si>
  <si>
    <r>
      <t xml:space="preserve">Diameter </t>
    </r>
    <r>
      <rPr>
        <sz val="10"/>
        <rFont val="Arial"/>
        <family val="2"/>
      </rPr>
      <t>=</t>
    </r>
  </si>
  <si>
    <t>Corrugated Steel - Galvanized - 14 GA</t>
  </si>
  <si>
    <t>Corrugated Steel - Galvanized - 12 GA</t>
  </si>
  <si>
    <t>Corrugated Steel - Galvanized - 12 Gauge(0.109")</t>
  </si>
  <si>
    <t>Corrugated Steel - Galvanized - 14 Gauge(0.079")</t>
  </si>
  <si>
    <t>Corrugated Steel - Galvanized - 10 GA</t>
  </si>
  <si>
    <t>Corrugated Steel - Galvanized - 10 Gauge(0.138")</t>
  </si>
  <si>
    <t>Corrugated Steel - Galvanized - 8 GA</t>
  </si>
  <si>
    <t>Corrugated Steel - Galvanized - 8 Gauge(0.168")</t>
  </si>
  <si>
    <t>SIDR</t>
  </si>
  <si>
    <t>Developed by</t>
  </si>
  <si>
    <t>Joe Lange, NRCS Central Area Engineer</t>
  </si>
  <si>
    <t>If you have questions or comments regarding this spreadsheet, contact Joe Lange by phone at 509-664-0267 or by email at joe.lange@wa.usda.gov.</t>
  </si>
  <si>
    <t>U.S. Department of Agriculture</t>
  </si>
  <si>
    <t>EXCEL Spread sheet</t>
  </si>
  <si>
    <t>FILE NAME</t>
  </si>
  <si>
    <t>Natural Resources Conservation Service</t>
  </si>
  <si>
    <t>JOB NO.</t>
  </si>
  <si>
    <t>COOPERATOR</t>
  </si>
  <si>
    <t>PROJECT</t>
  </si>
  <si>
    <t>BY</t>
  </si>
  <si>
    <t>DATE</t>
  </si>
  <si>
    <t>CHECKED BY</t>
  </si>
  <si>
    <t>__________________________</t>
  </si>
  <si>
    <t>_________</t>
  </si>
  <si>
    <t>SUBJECT</t>
  </si>
  <si>
    <t>PROGRAM</t>
  </si>
  <si>
    <t>SHEET</t>
  </si>
  <si>
    <t>Pipe Weight Calculations</t>
  </si>
  <si>
    <t xml:space="preserve"> HDPE (SDR-PR)</t>
  </si>
  <si>
    <t xml:space="preserve"> HDPE (SIDR-PR)</t>
  </si>
  <si>
    <t>Pipe Data - Controlled Inside Diameter - ASTM D-2239 (PR) - PE3408</t>
  </si>
  <si>
    <t>HDPE (SDR-PR) - ASTM D3035(PE3408)</t>
  </si>
  <si>
    <t>HDPE (SIDR-PR) - ASTM D2239(PE3408)</t>
  </si>
  <si>
    <t>This is for pressure rated high density polyethylene (HDPE) pipe made with a standard inside dimension (SIDR). It is specifically for pipe with a themoplastic material designation code of PE3408 and made to the specifications of ASTM D2239. It is also referred as Iron Pipe Size (IPS) pipe. It is typically connected with barbed insert fittings and water clamps.</t>
  </si>
  <si>
    <t>Pipe Data - ASTM D3350 for PE 122111C</t>
  </si>
  <si>
    <t>LDPE</t>
  </si>
  <si>
    <t>LDPE Irrigation Tubing</t>
  </si>
  <si>
    <t>This is for 14 gauge galvanized corrugated metal pipe (CMP).</t>
  </si>
  <si>
    <t>This is for 12 gauge galvanized corrugated metal pipe (CMP).</t>
  </si>
  <si>
    <t>This is for 10 gauge galvanized corrugated metal pipe (CMP).</t>
  </si>
  <si>
    <t>This is for 8 gauge galvanized corrugated metal pipe (CMP).</t>
  </si>
  <si>
    <t>This is for high density polyethylene (HDPE) corrugated plastic pipe (CPP) made with a corrugated interioir.</t>
  </si>
  <si>
    <t>This is for high density polyethylene (HDPE) corrugated plastic pipe (CPP) made with a smooth interioir.</t>
  </si>
  <si>
    <t>This is for low density polyethylene (LDPE) tubing used for micro irrigation systems with pressures typically less than 50 psi. It conforms to the specifications of ASTM D3350 for PE 122111C. It is connected with barbed insert fittings or outside compression fittings.</t>
  </si>
  <si>
    <t xml:space="preserve">PVC - PIP - Solvent Weld </t>
  </si>
  <si>
    <t>PVC - IPS (SDR-PR) - ASTM D2241</t>
  </si>
  <si>
    <t>PVC - IPS (SCH) - ASTM D1785</t>
  </si>
  <si>
    <t>PVC - IPS - Gasketed - ASTM D2241</t>
  </si>
  <si>
    <t>This is for pressure rated polyvinyl chloride (PVC) pipe made with a standard outside dimension (SDR) also referred as Iron Pipe Size (IPS) pipe. It conforms to the specifications of ASTM D2241. It is connected with gasketed bell-ends.</t>
  </si>
  <si>
    <t>PVC - PIP - Gasketed</t>
  </si>
  <si>
    <t>This is for polyvinyl chloride (PVC) plastic irrigation pipe (PIP). It is connected with gasketed bell-ends. Typically used for pipelines when the diameter is larger than 6 inches.</t>
  </si>
  <si>
    <t>THE "Pipe Weight Calculator" SPREADSHEET</t>
  </si>
  <si>
    <t>This spreadsheet is to be used in determining the weight for specific types of pipe used in USDA program contracts. The spreadsheet is separated into three worksheets by pipe material groups (PVC, Steel, and PE). A print-out of each applicable worksheet shall be used for documentation and put into the Cooperator's case file. There shall be a separate print-out for each type and diameter of pipe. When there is more than one size pipe, then the sum of the weights by material shall be used for contract writing and reporting.</t>
  </si>
  <si>
    <t>Pipe Data - Single Wall, ASTM F-405 &amp; ASTM F-667</t>
  </si>
  <si>
    <t>Pipe Data - Double Wall</t>
  </si>
  <si>
    <t>Hancor</t>
  </si>
  <si>
    <t>ADS</t>
  </si>
  <si>
    <t>Blue Diamond</t>
  </si>
  <si>
    <t>Average</t>
  </si>
  <si>
    <t>Steel - Schedule</t>
  </si>
  <si>
    <t>This is for Schedule 40 and Schedule 80 steel pipe.</t>
  </si>
  <si>
    <t>PVC-Solvent Weld-Sewer</t>
  </si>
  <si>
    <t>PVC-Gasketed-Sewer</t>
  </si>
  <si>
    <t>Sewer</t>
  </si>
  <si>
    <t>PVC-Gasketed-Sewer-SDR 35</t>
  </si>
  <si>
    <t>PVC - SDR 35 - Gasketed - ASTM D3034</t>
  </si>
  <si>
    <t>PVC-Gasketed-Sewer-SDR 26</t>
  </si>
  <si>
    <t>Reference:</t>
  </si>
  <si>
    <t>J-M Manufacturing Company, Inc.</t>
  </si>
  <si>
    <t>TR-405A Revised May 2006</t>
  </si>
  <si>
    <t>http://www.jmm.com</t>
  </si>
  <si>
    <t>Data input by JML on 05/14/08</t>
  </si>
  <si>
    <t>PVC - SDR 26 - Gasketed - ASTM D3034</t>
  </si>
  <si>
    <t>TR-407A Revised May 2006</t>
  </si>
  <si>
    <t>PVC - Solvent Weld - ASTM D3034</t>
  </si>
  <si>
    <t>This is for Schedule 40 and 80 rated polyvinyl chloride (PVC) pipe made with a standard outside dimension (SDR) also referred as Iron Pipe Size (IPS) pipe. It conforms to the specifications of ASTM D2241. It has bell-ends and is connected with solvent weld (glued) fittings. The pressure rating varies with pipe diameter.</t>
  </si>
  <si>
    <t>This is for pressure rated polyvinyl chloride (PVC) pipe made with a standard outside dimension (SDR) also referred as Iron Pipe Size (IPS) pipe. It conforms to the specifications of ASTM D2241. It has bell-ends and is connected with solvent weld (glued) fittings.</t>
  </si>
  <si>
    <t>This is for polyvinyl chloride (PVC) plastic irrigation pipe (PIP). It has bell-ends and is connected with solvent weld (glued) fittings.</t>
  </si>
  <si>
    <t>This is for polyvinyl chloride (PVC) sewer pipe. It has bell-ends and is connected with solvent weld (glued) fittings. Typically used for gravity manure transfer pipelines. Normally used for non-pressure open flow conditions but is rated up to 25 feet of pressure.</t>
  </si>
  <si>
    <t>This is for polyvinyl chloride (PVC) sewer pipe. It is connected with gasketed bell-ends. Typically used for gravity manure transfer pipelines. Normally used for non-pressure open flow conditions but gaskets are rated up to 25 feet of pressure.</t>
  </si>
  <si>
    <t>PVC Gated Pipe</t>
  </si>
  <si>
    <t>Gated</t>
  </si>
  <si>
    <t>Personal contact by phone, 1-800-782-7473</t>
  </si>
  <si>
    <t>Diamond Plastics Corp., WaterGate gated pipe</t>
  </si>
  <si>
    <t>http://www.dpcpipe.com</t>
  </si>
  <si>
    <t>Data input by JML on 07/03/08</t>
  </si>
  <si>
    <t>PVC - Gasketed - Rigid Gated Pipe</t>
  </si>
  <si>
    <t>This is for polyvinyl chloride (PVC) rigid gated pipe. It is connected with gasketed bell-ends and used for surface irrigation. Pipe shall meet the requirements of NRCS Practice Standard 430HH, Irrigation Water Conveyance, Rigid Gated Pipeline. Pipe is made with UV stabilizers for above ground installation. Typically comes in 30 foot lengths.</t>
  </si>
  <si>
    <t>Centennial Plastics LLC</t>
  </si>
  <si>
    <t>CenFuse Specifications, Feb. 1, 2006</t>
  </si>
  <si>
    <t>http://www.centennialplastics.com</t>
  </si>
  <si>
    <t>Partial data update by JML on 07/03/08</t>
  </si>
  <si>
    <t>CenFlo Specifications, Sept. 2, 2002</t>
  </si>
  <si>
    <t>US Poly</t>
  </si>
  <si>
    <t>Eagle "3408" Submittal &amp; Data Sheet (USP-D403-0505)</t>
  </si>
  <si>
    <t>PolyPipe</t>
  </si>
  <si>
    <t>Potable Water (PW) Pipe, Data sheet B-1005 (03/07)</t>
  </si>
  <si>
    <t>Pipe Data - Controlled Outside Diameter - ASTM D-3035 (PR) - PE3408, AWWA C901 (0.5"-3"), AWWA C906 (4"-54")</t>
  </si>
  <si>
    <t>Standard</t>
  </si>
  <si>
    <t>AWWA C906</t>
  </si>
  <si>
    <t>AWWA C901</t>
  </si>
  <si>
    <t>ASTM D3035</t>
  </si>
  <si>
    <t>This is for pressure rated high density polyethylene (HDPE) pipe made with a standard outside dimension (SDR). It is specifically for pipe with a themoplastic material designation code of PE3408 and made to the specifications of ASTM D3035, AWWA C901, or AWWA C906. It is also referred as Copper Tubing Size (CTS) pipe. It is typically heat fused or connected with outside compression fittings.</t>
  </si>
  <si>
    <t>JM Eagle</t>
  </si>
  <si>
    <t>PWEagle Data Sheet, MKT-I-813 (8/04)</t>
  </si>
  <si>
    <t>http://www.pweagleinc.com</t>
  </si>
  <si>
    <t>ASTM D2241</t>
  </si>
  <si>
    <t>PWEagle Data Sheet, MKT-I-812 (8/04)</t>
  </si>
  <si>
    <t>ASTM D1785</t>
  </si>
  <si>
    <t>PWEagle Data Sheet, MKT-I-772 (8/04)</t>
  </si>
  <si>
    <t>Data update by JML on 07/03/08</t>
  </si>
  <si>
    <t>PWEagle Data Sheet, MKT-I-811 (8/04)</t>
  </si>
  <si>
    <t>NRCS 430DD</t>
  </si>
  <si>
    <t>PWEagle Data Sheet, MKT-I-771 (8/04)</t>
  </si>
  <si>
    <t>ASTM D3034</t>
  </si>
  <si>
    <t>L. B. Foster Company</t>
  </si>
  <si>
    <t>Steel Pipe General Data</t>
  </si>
  <si>
    <t>PWEagle Brochure, JME-08A (1/09)</t>
  </si>
  <si>
    <t>http://www.jmeagle.com/pdfs/2008%20Brochures/Irrigation_web.pdf</t>
  </si>
  <si>
    <t>27" dia. data update by JML on 08/11/09</t>
  </si>
  <si>
    <t>REVISIONS</t>
  </si>
  <si>
    <t>JML</t>
  </si>
  <si>
    <t>Made revisions to incorrect pipe weights for PVC-Solvent Weld-IPS-SDR, P.R. 160 - SDR 26 for diameters 1.25 through 3 inch in the "Reference" Worksheet. Added Wordsheet "Revisions" to track changes. Saved as version "Pipe_Weight_Calculator.110204.xlsx".</t>
  </si>
  <si>
    <t>Version 110204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</si>
</sst>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9" x14ac:knownFonts="1">
    <font>
      <sz val="10"/>
      <name val="Arial"/>
    </font>
    <font>
      <b/>
      <sz val="10"/>
      <name val="Arial"/>
      <family val="2"/>
    </font>
    <font>
      <sz val="10"/>
      <name val="Arial"/>
      <family val="2"/>
    </font>
    <font>
      <b/>
      <sz val="10"/>
      <name val="Arial"/>
      <family val="2"/>
    </font>
    <font>
      <sz val="8"/>
      <color indexed="81"/>
      <name val="Tahoma"/>
      <family val="2"/>
    </font>
    <font>
      <sz val="8"/>
      <name val="Arial"/>
      <family val="2"/>
    </font>
    <font>
      <sz val="10"/>
      <color indexed="10"/>
      <name val="Arial"/>
      <family val="2"/>
    </font>
    <font>
      <vertAlign val="subscript"/>
      <sz val="8"/>
      <name val="Arial"/>
      <family val="2"/>
    </font>
    <font>
      <sz val="10"/>
      <color indexed="81"/>
      <name val="Tahoma"/>
      <family val="2"/>
    </font>
    <font>
      <b/>
      <sz val="10"/>
      <color indexed="81"/>
      <name val="Tahoma"/>
      <family val="2"/>
    </font>
    <font>
      <vertAlign val="subscript"/>
      <sz val="10"/>
      <name val="Arial"/>
      <family val="2"/>
    </font>
    <font>
      <sz val="10"/>
      <name val="GreekC"/>
    </font>
    <font>
      <sz val="10"/>
      <name val="Arial"/>
      <family val="2"/>
    </font>
    <font>
      <b/>
      <sz val="12"/>
      <name val="Arial"/>
      <family val="2"/>
    </font>
    <font>
      <sz val="12"/>
      <name val="Arial"/>
      <family val="2"/>
    </font>
    <font>
      <sz val="9"/>
      <name val="Arial"/>
      <family val="2"/>
    </font>
    <font>
      <u/>
      <sz val="7.5"/>
      <color indexed="12"/>
      <name val="Arial"/>
      <family val="2"/>
    </font>
    <font>
      <sz val="8.4"/>
      <name val="Arial"/>
      <family val="2"/>
    </font>
    <font>
      <sz val="8"/>
      <name val="GreekC"/>
    </font>
  </fonts>
  <fills count="10">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26">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6" fillId="0" borderId="0" applyNumberFormat="0" applyFill="0" applyBorder="0" applyAlignment="0" applyProtection="0">
      <alignment vertical="top"/>
      <protection locked="0"/>
    </xf>
    <xf numFmtId="9" fontId="2" fillId="0" borderId="0" applyFont="0" applyFill="0" applyBorder="0" applyAlignment="0" applyProtection="0"/>
  </cellStyleXfs>
  <cellXfs count="284">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0" fillId="0" borderId="0" xfId="0" applyProtection="1"/>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5" fillId="0" borderId="5" xfId="0" quotePrefix="1" applyFont="1" applyBorder="1" applyAlignment="1" applyProtection="1">
      <alignment horizontal="center"/>
    </xf>
    <xf numFmtId="0" fontId="5" fillId="0" borderId="6" xfId="0" applyFont="1" applyBorder="1" applyAlignment="1" applyProtection="1">
      <alignment horizontal="center"/>
    </xf>
    <xf numFmtId="0" fontId="0" fillId="0" borderId="3" xfId="0" applyBorder="1" applyProtection="1"/>
    <xf numFmtId="0" fontId="0" fillId="0" borderId="0" xfId="0" applyBorder="1" applyProtection="1"/>
    <xf numFmtId="165" fontId="0" fillId="0" borderId="7" xfId="0" applyNumberFormat="1" applyBorder="1" applyProtection="1"/>
    <xf numFmtId="0" fontId="0" fillId="0" borderId="1" xfId="0" applyBorder="1" applyProtection="1"/>
    <xf numFmtId="0" fontId="0" fillId="0" borderId="2" xfId="0" applyBorder="1" applyProtection="1"/>
    <xf numFmtId="165" fontId="0" fillId="0" borderId="8" xfId="0" applyNumberFormat="1" applyBorder="1" applyProtection="1"/>
    <xf numFmtId="0" fontId="0" fillId="0" borderId="0" xfId="0" applyFill="1" applyBorder="1" applyProtection="1"/>
    <xf numFmtId="0" fontId="0" fillId="0" borderId="7" xfId="0" applyBorder="1" applyProtection="1"/>
    <xf numFmtId="0" fontId="0" fillId="0" borderId="2" xfId="0" applyFill="1" applyBorder="1" applyProtection="1"/>
    <xf numFmtId="0" fontId="0" fillId="0" borderId="8" xfId="0" applyBorder="1" applyProtection="1"/>
    <xf numFmtId="0" fontId="0" fillId="0" borderId="3" xfId="0" applyFill="1" applyBorder="1"/>
    <xf numFmtId="0" fontId="0" fillId="0" borderId="1" xfId="0" applyFill="1" applyBorder="1"/>
    <xf numFmtId="165" fontId="0" fillId="0" borderId="0" xfId="0" applyNumberFormat="1" applyBorder="1" applyProtection="1"/>
    <xf numFmtId="165" fontId="0" fillId="0" borderId="0" xfId="0" applyNumberFormat="1" applyFill="1" applyBorder="1" applyProtection="1"/>
    <xf numFmtId="165" fontId="0" fillId="0" borderId="2" xfId="0" applyNumberFormat="1" applyBorder="1" applyProtection="1"/>
    <xf numFmtId="2" fontId="0" fillId="0" borderId="0" xfId="0" applyNumberFormat="1" applyBorder="1" applyProtection="1"/>
    <xf numFmtId="2" fontId="0" fillId="0" borderId="0" xfId="0" applyNumberFormat="1" applyFill="1" applyBorder="1" applyProtection="1"/>
    <xf numFmtId="0" fontId="0" fillId="0" borderId="3" xfId="0" applyFill="1" applyBorder="1" applyProtection="1"/>
    <xf numFmtId="0" fontId="0" fillId="0" borderId="1" xfId="0" applyFill="1" applyBorder="1" applyProtection="1"/>
    <xf numFmtId="165" fontId="0" fillId="0" borderId="0" xfId="0" applyNumberFormat="1" applyBorder="1"/>
    <xf numFmtId="165" fontId="0" fillId="0" borderId="2" xfId="0" applyNumberFormat="1" applyBorder="1"/>
    <xf numFmtId="165" fontId="0" fillId="0" borderId="2" xfId="0" applyNumberFormat="1" applyFill="1" applyBorder="1" applyProtection="1"/>
    <xf numFmtId="2" fontId="0" fillId="0" borderId="0" xfId="0" applyNumberFormat="1" applyBorder="1"/>
    <xf numFmtId="0" fontId="11" fillId="0" borderId="5" xfId="0" applyFont="1" applyBorder="1" applyAlignment="1">
      <alignment horizontal="center"/>
    </xf>
    <xf numFmtId="0" fontId="0" fillId="0" borderId="9" xfId="0" applyBorder="1" applyAlignment="1">
      <alignment horizontal="right"/>
    </xf>
    <xf numFmtId="0" fontId="0" fillId="0" borderId="3" xfId="0" applyBorder="1" applyAlignment="1">
      <alignment horizontal="right"/>
    </xf>
    <xf numFmtId="0" fontId="0" fillId="0" borderId="7" xfId="0" applyBorder="1"/>
    <xf numFmtId="0" fontId="0" fillId="0" borderId="1" xfId="0" applyBorder="1" applyAlignment="1">
      <alignment horizontal="right"/>
    </xf>
    <xf numFmtId="1" fontId="0" fillId="0" borderId="2" xfId="0" applyNumberFormat="1" applyBorder="1"/>
    <xf numFmtId="0" fontId="0" fillId="0" borderId="8" xfId="0" applyBorder="1"/>
    <xf numFmtId="2" fontId="0" fillId="0" borderId="2" xfId="0" applyNumberFormat="1" applyFill="1" applyBorder="1" applyProtection="1"/>
    <xf numFmtId="0" fontId="12" fillId="0" borderId="3" xfId="0" applyFont="1" applyBorder="1" applyAlignment="1">
      <alignment horizontal="right"/>
    </xf>
    <xf numFmtId="0" fontId="6" fillId="0" borderId="0" xfId="0" applyFont="1" applyBorder="1" applyProtection="1">
      <protection locked="0"/>
    </xf>
    <xf numFmtId="0" fontId="0" fillId="0" borderId="0" xfId="0" applyBorder="1" applyAlignment="1">
      <alignment horizontal="right"/>
    </xf>
    <xf numFmtId="1" fontId="0" fillId="0" borderId="0" xfId="0" applyNumberFormat="1" applyBorder="1"/>
    <xf numFmtId="0" fontId="3" fillId="2" borderId="10" xfId="0" applyFont="1" applyFill="1" applyBorder="1"/>
    <xf numFmtId="0" fontId="0" fillId="2" borderId="11" xfId="0" applyFill="1" applyBorder="1"/>
    <xf numFmtId="0" fontId="3" fillId="3" borderId="10" xfId="0" applyFont="1" applyFill="1" applyBorder="1"/>
    <xf numFmtId="0" fontId="0" fillId="3" borderId="11" xfId="0" applyFill="1" applyBorder="1"/>
    <xf numFmtId="0" fontId="3" fillId="4" borderId="10" xfId="0" applyFont="1" applyFill="1" applyBorder="1"/>
    <xf numFmtId="0" fontId="0" fillId="4" borderId="11" xfId="0" applyFill="1" applyBorder="1"/>
    <xf numFmtId="0" fontId="0" fillId="0" borderId="0" xfId="0" applyFill="1" applyBorder="1"/>
    <xf numFmtId="0" fontId="2" fillId="0" borderId="0" xfId="0" applyFont="1" applyBorder="1" applyProtection="1"/>
    <xf numFmtId="0" fontId="3" fillId="5" borderId="10" xfId="0" applyFont="1" applyFill="1" applyBorder="1"/>
    <xf numFmtId="0" fontId="0" fillId="5" borderId="11" xfId="0" applyFill="1" applyBorder="1"/>
    <xf numFmtId="0" fontId="1" fillId="6" borderId="0" xfId="0" applyFont="1" applyFill="1" applyProtection="1"/>
    <xf numFmtId="0" fontId="0" fillId="6" borderId="0" xfId="0" applyFill="1" applyProtection="1"/>
    <xf numFmtId="0" fontId="0" fillId="6" borderId="0" xfId="0" applyFill="1" applyAlignment="1" applyProtection="1">
      <alignment horizontal="centerContinuous"/>
    </xf>
    <xf numFmtId="0" fontId="2" fillId="6" borderId="0" xfId="0" applyFont="1" applyFill="1" applyBorder="1" applyProtection="1"/>
    <xf numFmtId="0" fontId="1" fillId="6" borderId="0" xfId="0" applyFont="1" applyFill="1" applyBorder="1" applyProtection="1"/>
    <xf numFmtId="14" fontId="2" fillId="6" borderId="0" xfId="0" applyNumberFormat="1" applyFont="1" applyFill="1" applyBorder="1" applyProtection="1"/>
    <xf numFmtId="0" fontId="1" fillId="6" borderId="5" xfId="0" applyFont="1" applyFill="1" applyBorder="1" applyProtection="1"/>
    <xf numFmtId="0" fontId="0" fillId="6" borderId="5" xfId="0" applyFill="1" applyBorder="1" applyProtection="1"/>
    <xf numFmtId="0" fontId="3" fillId="6" borderId="5" xfId="0" applyFont="1" applyFill="1" applyBorder="1" applyProtection="1"/>
    <xf numFmtId="0" fontId="6" fillId="6" borderId="0" xfId="0" applyFont="1" applyFill="1" applyProtection="1"/>
    <xf numFmtId="0" fontId="0" fillId="3" borderId="10" xfId="0" applyFill="1" applyBorder="1"/>
    <xf numFmtId="0" fontId="0" fillId="5" borderId="10" xfId="0" applyFill="1" applyBorder="1"/>
    <xf numFmtId="0" fontId="0" fillId="4" borderId="10" xfId="0" applyFill="1" applyBorder="1"/>
    <xf numFmtId="0" fontId="6" fillId="6" borderId="0" xfId="0" applyFont="1" applyFill="1" applyProtection="1">
      <protection locked="0"/>
    </xf>
    <xf numFmtId="0" fontId="6" fillId="6" borderId="5" xfId="0" applyFont="1" applyFill="1" applyBorder="1" applyProtection="1">
      <protection locked="0"/>
    </xf>
    <xf numFmtId="0" fontId="2" fillId="6" borderId="5" xfId="0" applyFont="1" applyFill="1" applyBorder="1" applyProtection="1"/>
    <xf numFmtId="0" fontId="5" fillId="0" borderId="0" xfId="0" applyFont="1" applyFill="1" applyBorder="1" applyAlignment="1" applyProtection="1">
      <alignment horizontal="center"/>
    </xf>
    <xf numFmtId="0" fontId="0" fillId="2" borderId="10" xfId="0" applyFill="1" applyBorder="1"/>
    <xf numFmtId="0" fontId="0" fillId="6" borderId="0" xfId="0" applyFill="1"/>
    <xf numFmtId="0" fontId="0" fillId="5" borderId="3" xfId="0" applyFill="1" applyBorder="1" applyProtection="1"/>
    <xf numFmtId="0" fontId="0" fillId="5" borderId="0" xfId="0" applyFill="1" applyBorder="1" applyProtection="1"/>
    <xf numFmtId="165" fontId="0" fillId="5" borderId="0" xfId="0" applyNumberFormat="1" applyFill="1" applyBorder="1" applyProtection="1"/>
    <xf numFmtId="165" fontId="0" fillId="5" borderId="7" xfId="0" applyNumberFormat="1" applyFill="1" applyBorder="1" applyProtection="1"/>
    <xf numFmtId="0" fontId="0" fillId="5" borderId="0" xfId="0" applyFill="1" applyBorder="1"/>
    <xf numFmtId="2" fontId="0" fillId="0" borderId="0" xfId="0" applyNumberFormat="1"/>
    <xf numFmtId="2" fontId="6" fillId="0" borderId="0" xfId="0" applyNumberFormat="1" applyFont="1"/>
    <xf numFmtId="165" fontId="2" fillId="0" borderId="0" xfId="0" applyNumberFormat="1" applyFont="1" applyFill="1" applyBorder="1" applyProtection="1"/>
    <xf numFmtId="9" fontId="0" fillId="0" borderId="0" xfId="2" applyFont="1"/>
    <xf numFmtId="165" fontId="0" fillId="0" borderId="0" xfId="0" applyNumberFormat="1"/>
    <xf numFmtId="0" fontId="0" fillId="0" borderId="0" xfId="0" applyAlignment="1">
      <alignment horizontal="center"/>
    </xf>
    <xf numFmtId="0" fontId="5" fillId="0" borderId="0" xfId="0" applyFont="1"/>
    <xf numFmtId="2" fontId="0" fillId="0" borderId="0" xfId="0" applyNumberFormat="1" applyFill="1" applyBorder="1"/>
    <xf numFmtId="2" fontId="0" fillId="0" borderId="2" xfId="0" applyNumberFormat="1" applyFill="1" applyBorder="1"/>
    <xf numFmtId="165" fontId="0" fillId="0" borderId="0" xfId="0" applyNumberFormat="1" applyFill="1" applyBorder="1"/>
    <xf numFmtId="0" fontId="0" fillId="0" borderId="2" xfId="0" applyFill="1" applyBorder="1"/>
    <xf numFmtId="0" fontId="0" fillId="0" borderId="9" xfId="0" applyFill="1" applyBorder="1" applyAlignment="1">
      <alignment horizontal="right"/>
    </xf>
    <xf numFmtId="0" fontId="12" fillId="0" borderId="3" xfId="0" applyFont="1" applyFill="1" applyBorder="1" applyAlignment="1">
      <alignment horizontal="right"/>
    </xf>
    <xf numFmtId="0" fontId="6" fillId="0" borderId="0" xfId="0" applyFont="1" applyFill="1" applyBorder="1" applyProtection="1">
      <protection locked="0"/>
    </xf>
    <xf numFmtId="0" fontId="0" fillId="0" borderId="7" xfId="0" applyFill="1" applyBorder="1"/>
    <xf numFmtId="0" fontId="0" fillId="0" borderId="3" xfId="0" applyFill="1" applyBorder="1" applyAlignment="1">
      <alignment horizontal="right"/>
    </xf>
    <xf numFmtId="0" fontId="0" fillId="0" borderId="0" xfId="0" applyFill="1"/>
    <xf numFmtId="0" fontId="0" fillId="0" borderId="1" xfId="0" applyFill="1" applyBorder="1" applyAlignment="1">
      <alignment horizontal="right"/>
    </xf>
    <xf numFmtId="1" fontId="0" fillId="0" borderId="2" xfId="0" applyNumberFormat="1" applyFill="1" applyBorder="1"/>
    <xf numFmtId="0" fontId="0" fillId="0" borderId="8" xfId="0" applyFill="1" applyBorder="1"/>
    <xf numFmtId="1" fontId="0" fillId="0" borderId="0" xfId="0" applyNumberFormat="1" applyBorder="1" applyProtection="1"/>
    <xf numFmtId="164" fontId="0" fillId="0" borderId="0" xfId="0" applyNumberFormat="1" applyBorder="1"/>
    <xf numFmtId="164" fontId="0" fillId="0" borderId="2" xfId="0" applyNumberFormat="1" applyBorder="1"/>
    <xf numFmtId="0" fontId="0" fillId="0" borderId="7" xfId="0" applyFill="1" applyBorder="1" applyProtection="1"/>
    <xf numFmtId="0" fontId="0" fillId="0" borderId="8" xfId="0" applyFill="1" applyBorder="1" applyProtection="1"/>
    <xf numFmtId="165" fontId="0" fillId="0" borderId="7" xfId="0" applyNumberFormat="1" applyFill="1" applyBorder="1" applyProtection="1"/>
    <xf numFmtId="165" fontId="0" fillId="0" borderId="8" xfId="0" applyNumberFormat="1" applyFill="1" applyBorder="1" applyProtection="1"/>
    <xf numFmtId="165" fontId="0" fillId="0" borderId="2" xfId="0" applyNumberFormat="1" applyFill="1" applyBorder="1"/>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5" xfId="0" quotePrefix="1" applyFont="1" applyFill="1" applyBorder="1" applyAlignment="1" applyProtection="1">
      <alignment horizontal="center"/>
    </xf>
    <xf numFmtId="0" fontId="5" fillId="0" borderId="6" xfId="0" applyFont="1" applyFill="1" applyBorder="1" applyAlignment="1" applyProtection="1">
      <alignment horizont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5" borderId="12" xfId="0" applyFill="1" applyBorder="1"/>
    <xf numFmtId="0" fontId="0" fillId="5" borderId="13" xfId="0" applyFill="1" applyBorder="1"/>
    <xf numFmtId="0" fontId="0" fillId="5" borderId="14" xfId="0" applyFill="1" applyBorder="1"/>
    <xf numFmtId="0" fontId="0" fillId="5" borderId="15" xfId="0" applyFill="1" applyBorder="1"/>
    <xf numFmtId="0" fontId="0" fillId="5" borderId="16" xfId="0" applyFill="1" applyBorder="1"/>
    <xf numFmtId="0" fontId="16" fillId="5" borderId="15" xfId="1" applyFill="1" applyBorder="1" applyAlignment="1" applyProtection="1"/>
    <xf numFmtId="0" fontId="5" fillId="5" borderId="0" xfId="0" applyFont="1" applyFill="1" applyBorder="1" applyAlignment="1" applyProtection="1">
      <alignment horizontal="center"/>
    </xf>
    <xf numFmtId="0" fontId="0" fillId="5" borderId="18" xfId="0" applyFill="1" applyBorder="1"/>
    <xf numFmtId="0" fontId="0" fillId="5" borderId="17" xfId="0" applyFill="1" applyBorder="1"/>
    <xf numFmtId="0" fontId="0" fillId="5" borderId="19" xfId="0" applyFill="1" applyBorder="1"/>
    <xf numFmtId="2" fontId="0" fillId="0" borderId="17" xfId="0" applyNumberFormat="1" applyBorder="1"/>
    <xf numFmtId="2" fontId="0" fillId="0" borderId="19" xfId="0" applyNumberFormat="1" applyBorder="1"/>
    <xf numFmtId="2" fontId="0" fillId="5" borderId="17" xfId="0" applyNumberFormat="1" applyFill="1" applyBorder="1"/>
    <xf numFmtId="2" fontId="0" fillId="5" borderId="19" xfId="0" applyNumberFormat="1" applyFill="1" applyBorder="1"/>
    <xf numFmtId="0" fontId="0" fillId="0" borderId="12" xfId="0" applyFill="1" applyBorder="1"/>
    <xf numFmtId="0" fontId="0" fillId="0" borderId="13" xfId="0" applyFill="1" applyBorder="1"/>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2" fontId="0" fillId="0" borderId="19" xfId="0" applyNumberFormat="1" applyFill="1" applyBorder="1"/>
    <xf numFmtId="0" fontId="16" fillId="0" borderId="0" xfId="1" applyFill="1" applyBorder="1" applyAlignment="1" applyProtection="1"/>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0" fillId="3" borderId="0" xfId="0" applyFill="1" applyBorder="1"/>
    <xf numFmtId="0" fontId="0" fillId="3" borderId="16" xfId="0" applyFill="1" applyBorder="1"/>
    <xf numFmtId="0" fontId="16" fillId="3" borderId="15" xfId="1" applyFill="1" applyBorder="1" applyAlignment="1" applyProtection="1"/>
    <xf numFmtId="0" fontId="0" fillId="3" borderId="0" xfId="0" applyFill="1" applyBorder="1" applyProtection="1"/>
    <xf numFmtId="0" fontId="0" fillId="3" borderId="18" xfId="0" applyFill="1" applyBorder="1"/>
    <xf numFmtId="0" fontId="0" fillId="3" borderId="17" xfId="0" applyFill="1" applyBorder="1" applyProtection="1"/>
    <xf numFmtId="0" fontId="0" fillId="3" borderId="17" xfId="0" applyFill="1" applyBorder="1"/>
    <xf numFmtId="0" fontId="0" fillId="3" borderId="19" xfId="0" applyFill="1" applyBorder="1"/>
    <xf numFmtId="165" fontId="0" fillId="3" borderId="7" xfId="0" applyNumberFormat="1" applyFill="1" applyBorder="1" applyProtection="1"/>
    <xf numFmtId="0" fontId="0" fillId="3" borderId="3" xfId="0" applyFill="1" applyBorder="1" applyProtection="1"/>
    <xf numFmtId="0" fontId="5" fillId="3" borderId="0" xfId="0" applyFont="1" applyFill="1" applyBorder="1"/>
    <xf numFmtId="0" fontId="0" fillId="7" borderId="12" xfId="0" applyFill="1" applyBorder="1"/>
    <xf numFmtId="0" fontId="0" fillId="7" borderId="13" xfId="0" applyFill="1" applyBorder="1" applyProtection="1"/>
    <xf numFmtId="0" fontId="0" fillId="7" borderId="13" xfId="0" applyFill="1" applyBorder="1"/>
    <xf numFmtId="0" fontId="0" fillId="7" borderId="14" xfId="0" applyFill="1" applyBorder="1"/>
    <xf numFmtId="0" fontId="0" fillId="7" borderId="15" xfId="0" applyFill="1" applyBorder="1"/>
    <xf numFmtId="0" fontId="0" fillId="7" borderId="0" xfId="0" applyFill="1" applyBorder="1" applyProtection="1"/>
    <xf numFmtId="0" fontId="0" fillId="7" borderId="0" xfId="0" applyFill="1" applyBorder="1"/>
    <xf numFmtId="0" fontId="0" fillId="7" borderId="16" xfId="0" applyFill="1" applyBorder="1"/>
    <xf numFmtId="0" fontId="16" fillId="7" borderId="15" xfId="1" applyFill="1" applyBorder="1" applyAlignment="1" applyProtection="1"/>
    <xf numFmtId="0" fontId="0" fillId="7" borderId="18" xfId="0" applyFill="1" applyBorder="1"/>
    <xf numFmtId="0" fontId="0" fillId="7" borderId="17" xfId="0" applyFill="1" applyBorder="1" applyProtection="1"/>
    <xf numFmtId="0" fontId="0" fillId="7" borderId="17" xfId="0" applyFill="1" applyBorder="1"/>
    <xf numFmtId="0" fontId="0" fillId="7" borderId="19" xfId="0" applyFill="1" applyBorder="1"/>
    <xf numFmtId="0" fontId="5" fillId="5" borderId="0" xfId="0" applyFont="1" applyFill="1" applyBorder="1"/>
    <xf numFmtId="0" fontId="0" fillId="3" borderId="1" xfId="0" applyFill="1" applyBorder="1" applyProtection="1"/>
    <xf numFmtId="0" fontId="0" fillId="3" borderId="2" xfId="0" applyFill="1" applyBorder="1" applyProtection="1"/>
    <xf numFmtId="0" fontId="0" fillId="3" borderId="2" xfId="0" applyFill="1" applyBorder="1"/>
    <xf numFmtId="165" fontId="0" fillId="3" borderId="8" xfId="0" applyNumberFormat="1" applyFill="1" applyBorder="1" applyProtection="1"/>
    <xf numFmtId="9" fontId="0" fillId="7" borderId="14" xfId="2" applyFont="1" applyFill="1" applyBorder="1"/>
    <xf numFmtId="9" fontId="0" fillId="7" borderId="16" xfId="2" applyFont="1" applyFill="1" applyBorder="1"/>
    <xf numFmtId="0" fontId="5" fillId="7" borderId="0" xfId="0" applyFont="1" applyFill="1" applyBorder="1" applyAlignment="1" applyProtection="1">
      <alignment horizontal="center"/>
    </xf>
    <xf numFmtId="2" fontId="0" fillId="7" borderId="17" xfId="0" applyNumberFormat="1" applyFill="1" applyBorder="1"/>
    <xf numFmtId="9" fontId="0" fillId="7" borderId="19" xfId="2" applyFont="1" applyFill="1" applyBorder="1"/>
    <xf numFmtId="0" fontId="16" fillId="0" borderId="0" xfId="1" applyBorder="1" applyAlignment="1" applyProtection="1"/>
    <xf numFmtId="0" fontId="0" fillId="0" borderId="18" xfId="0" applyFill="1" applyBorder="1" applyProtection="1"/>
    <xf numFmtId="0" fontId="18" fillId="0" borderId="5" xfId="0" applyFont="1" applyBorder="1" applyAlignment="1">
      <alignment horizontal="center"/>
    </xf>
    <xf numFmtId="0" fontId="5" fillId="0" borderId="0" xfId="0" applyFont="1" applyBorder="1" applyProtection="1"/>
    <xf numFmtId="0" fontId="5" fillId="0" borderId="2" xfId="0" applyFont="1" applyBorder="1" applyProtection="1"/>
    <xf numFmtId="0" fontId="5" fillId="0" borderId="0" xfId="0" applyFont="1" applyFill="1" applyBorder="1" applyProtection="1"/>
    <xf numFmtId="0" fontId="5" fillId="0" borderId="2" xfId="0" applyFont="1" applyFill="1" applyBorder="1" applyProtection="1"/>
    <xf numFmtId="0" fontId="5" fillId="0" borderId="0" xfId="0" applyFont="1" applyBorder="1"/>
    <xf numFmtId="0" fontId="5" fillId="0" borderId="2" xfId="0" applyFont="1" applyBorder="1"/>
    <xf numFmtId="0" fontId="5" fillId="0" borderId="0" xfId="0" applyFont="1" applyProtection="1"/>
    <xf numFmtId="0" fontId="5" fillId="0" borderId="0" xfId="0" applyFont="1" applyFill="1" applyBorder="1"/>
    <xf numFmtId="0" fontId="5" fillId="0" borderId="2" xfId="0" applyFont="1" applyFill="1" applyBorder="1"/>
    <xf numFmtId="0" fontId="5" fillId="3" borderId="2" xfId="0" applyFont="1" applyFill="1" applyBorder="1"/>
    <xf numFmtId="0" fontId="0" fillId="9" borderId="0" xfId="0" applyFill="1"/>
    <xf numFmtId="0" fontId="0" fillId="9" borderId="16" xfId="0" applyFill="1" applyBorder="1" applyAlignment="1">
      <alignment horizontal="center"/>
    </xf>
    <xf numFmtId="0" fontId="0" fillId="0" borderId="16" xfId="0" applyBorder="1" applyAlignment="1">
      <alignment horizontal="center"/>
    </xf>
    <xf numFmtId="14" fontId="0" fillId="9" borderId="24" xfId="0" applyNumberFormat="1" applyFill="1" applyBorder="1" applyAlignment="1">
      <alignment horizontal="center" vertical="center"/>
    </xf>
    <xf numFmtId="14" fontId="12" fillId="9" borderId="24" xfId="0" applyNumberFormat="1" applyFont="1" applyFill="1" applyBorder="1" applyAlignment="1">
      <alignment horizontal="center" vertical="center"/>
    </xf>
    <xf numFmtId="0" fontId="0" fillId="0" borderId="0" xfId="0" applyAlignment="1">
      <alignment vertical="center"/>
    </xf>
    <xf numFmtId="0" fontId="3" fillId="0" borderId="19" xfId="0" applyFont="1" applyBorder="1" applyAlignment="1">
      <alignment horizontal="center"/>
    </xf>
    <xf numFmtId="0" fontId="14" fillId="6" borderId="0" xfId="0" applyFont="1" applyFill="1" applyAlignment="1">
      <alignment horizontal="center"/>
    </xf>
    <xf numFmtId="0" fontId="14" fillId="6" borderId="0" xfId="0" applyFont="1" applyFill="1" applyAlignment="1">
      <alignment horizontal="left" vertical="top" wrapText="1"/>
    </xf>
    <xf numFmtId="0" fontId="13" fillId="6" borderId="0" xfId="0" applyFont="1" applyFill="1" applyAlignment="1">
      <alignment horizontal="center"/>
    </xf>
    <xf numFmtId="0" fontId="1" fillId="6" borderId="0" xfId="0" applyFont="1" applyFill="1" applyAlignment="1" applyProtection="1">
      <alignment horizontal="center"/>
    </xf>
    <xf numFmtId="0" fontId="1" fillId="0" borderId="0" xfId="0" applyFont="1" applyFill="1" applyAlignment="1" applyProtection="1">
      <alignment horizontal="center"/>
    </xf>
    <xf numFmtId="14" fontId="2" fillId="6" borderId="0" xfId="0" applyNumberFormat="1" applyFont="1" applyFill="1" applyAlignment="1" applyProtection="1">
      <alignment horizontal="left"/>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3" xfId="0" applyFont="1" applyBorder="1" applyAlignment="1">
      <alignment horizontal="left" vertical="top" wrapText="1"/>
    </xf>
    <xf numFmtId="0" fontId="15" fillId="0" borderId="0" xfId="0" applyFont="1" applyBorder="1" applyAlignment="1">
      <alignment horizontal="left" vertical="top" wrapText="1"/>
    </xf>
    <xf numFmtId="0" fontId="15" fillId="0" borderId="7" xfId="0" applyFont="1" applyBorder="1" applyAlignment="1">
      <alignment horizontal="left" vertical="top"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8" xfId="0" applyFont="1" applyFill="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3" xfId="0" applyFont="1" applyBorder="1" applyAlignment="1">
      <alignment horizontal="left" vertical="top" wrapText="1"/>
    </xf>
    <xf numFmtId="0" fontId="17" fillId="0" borderId="0" xfId="0" applyFont="1" applyBorder="1" applyAlignment="1">
      <alignment horizontal="left" vertical="top" wrapText="1"/>
    </xf>
    <xf numFmtId="0" fontId="17" fillId="0" borderId="7" xfId="0" applyFont="1" applyBorder="1" applyAlignment="1">
      <alignment horizontal="left" vertical="top" wrapText="1"/>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8" xfId="0" applyFont="1" applyBorder="1" applyAlignment="1">
      <alignment horizontal="left" vertical="top" wrapText="1"/>
    </xf>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11" xfId="0" applyFont="1"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5" borderId="20" xfId="0" applyFill="1" applyBorder="1" applyAlignment="1" applyProtection="1">
      <alignment horizontal="center"/>
    </xf>
    <xf numFmtId="0" fontId="0" fillId="5" borderId="21" xfId="0" applyFill="1" applyBorder="1" applyAlignment="1" applyProtection="1">
      <alignment horizontal="center"/>
    </xf>
    <xf numFmtId="0" fontId="0" fillId="5" borderId="22" xfId="0" applyFill="1" applyBorder="1" applyAlignment="1" applyProtection="1">
      <alignment horizontal="center"/>
    </xf>
    <xf numFmtId="0" fontId="2" fillId="0" borderId="3" xfId="0" applyFont="1" applyBorder="1" applyAlignment="1" applyProtection="1">
      <alignment horizontal="center"/>
    </xf>
    <xf numFmtId="0" fontId="2" fillId="0" borderId="0" xfId="0" applyFont="1" applyBorder="1" applyAlignment="1" applyProtection="1">
      <alignment horizontal="center"/>
    </xf>
    <xf numFmtId="0" fontId="2" fillId="0" borderId="7" xfId="0" applyFont="1" applyBorder="1" applyAlignment="1" applyProtection="1">
      <alignment horizontal="center"/>
    </xf>
    <xf numFmtId="0" fontId="0" fillId="4" borderId="20" xfId="0" applyFill="1" applyBorder="1" applyAlignment="1" applyProtection="1">
      <alignment horizontal="center"/>
    </xf>
    <xf numFmtId="0" fontId="0" fillId="4" borderId="21" xfId="0" applyFill="1" applyBorder="1" applyAlignment="1" applyProtection="1">
      <alignment horizontal="center"/>
    </xf>
    <xf numFmtId="0" fontId="0" fillId="4" borderId="22" xfId="0" applyFill="1" applyBorder="1" applyAlignment="1" applyProtection="1">
      <alignment horizontal="center"/>
    </xf>
    <xf numFmtId="0" fontId="0" fillId="0" borderId="3" xfId="0" applyBorder="1" applyAlignment="1" applyProtection="1">
      <alignment horizontal="center"/>
    </xf>
    <xf numFmtId="0" fontId="0" fillId="0" borderId="0" xfId="0" applyBorder="1" applyAlignment="1" applyProtection="1">
      <alignment horizontal="center"/>
    </xf>
    <xf numFmtId="0" fontId="0" fillId="0" borderId="7" xfId="0" applyBorder="1" applyAlignment="1" applyProtection="1">
      <alignment horizontal="center"/>
    </xf>
    <xf numFmtId="0" fontId="0" fillId="3" borderId="20" xfId="0" applyFill="1" applyBorder="1" applyAlignment="1" applyProtection="1">
      <alignment horizontal="center"/>
    </xf>
    <xf numFmtId="0" fontId="0" fillId="3" borderId="21" xfId="0" applyFill="1" applyBorder="1" applyAlignment="1" applyProtection="1">
      <alignment horizontal="center"/>
    </xf>
    <xf numFmtId="0" fontId="0" fillId="3" borderId="22" xfId="0" applyFill="1" applyBorder="1" applyAlignment="1" applyProtection="1">
      <alignment horizontal="center"/>
    </xf>
    <xf numFmtId="0" fontId="0" fillId="0" borderId="3" xfId="0" applyFill="1" applyBorder="1" applyAlignment="1" applyProtection="1">
      <alignment horizontal="center"/>
    </xf>
    <xf numFmtId="0" fontId="0" fillId="0" borderId="0" xfId="0" applyFill="1" applyBorder="1" applyAlignment="1" applyProtection="1">
      <alignment horizontal="center"/>
    </xf>
    <xf numFmtId="0" fontId="0" fillId="0" borderId="7" xfId="0" applyFill="1" applyBorder="1" applyAlignment="1" applyProtection="1">
      <alignment horizontal="center"/>
    </xf>
    <xf numFmtId="0" fontId="0" fillId="8" borderId="20" xfId="0" applyFill="1" applyBorder="1" applyAlignment="1" applyProtection="1">
      <alignment horizontal="center"/>
    </xf>
    <xf numFmtId="0" fontId="0" fillId="8" borderId="21" xfId="0" applyFill="1" applyBorder="1" applyAlignment="1" applyProtection="1">
      <alignment horizontal="center"/>
    </xf>
    <xf numFmtId="0" fontId="0" fillId="8" borderId="22" xfId="0" applyFill="1" applyBorder="1" applyAlignment="1" applyProtection="1">
      <alignment horizontal="center"/>
    </xf>
    <xf numFmtId="0" fontId="0" fillId="2" borderId="20" xfId="0" applyFill="1" applyBorder="1" applyAlignment="1" applyProtection="1">
      <alignment horizontal="center"/>
    </xf>
    <xf numFmtId="0" fontId="0" fillId="2" borderId="21" xfId="0" applyFill="1" applyBorder="1" applyAlignment="1" applyProtection="1">
      <alignment horizontal="center"/>
    </xf>
    <xf numFmtId="0" fontId="0" fillId="2" borderId="22" xfId="0" applyFill="1" applyBorder="1" applyAlignment="1" applyProtection="1">
      <alignment horizontal="center"/>
    </xf>
    <xf numFmtId="0" fontId="3" fillId="0" borderId="20" xfId="0" applyFont="1" applyBorder="1" applyAlignment="1" applyProtection="1">
      <alignment horizontal="center"/>
    </xf>
    <xf numFmtId="0" fontId="3" fillId="0" borderId="22" xfId="0" applyFont="1" applyBorder="1" applyAlignment="1" applyProtection="1">
      <alignment horizontal="center"/>
    </xf>
    <xf numFmtId="0" fontId="12" fillId="9" borderId="25"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3" fillId="9" borderId="18" xfId="0" applyFont="1" applyFill="1" applyBorder="1" applyAlignment="1">
      <alignment horizontal="center"/>
    </xf>
    <xf numFmtId="0" fontId="3" fillId="9" borderId="17" xfId="0" applyFont="1" applyFill="1" applyBorder="1" applyAlignment="1">
      <alignment horizontal="center"/>
    </xf>
  </cellXfs>
  <cellStyles count="3">
    <cellStyle name="Hyperlink" xfId="1" builtinId="8"/>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centennialplastics.com/" TargetMode="External"/><Relationship Id="rId13" Type="http://schemas.openxmlformats.org/officeDocument/2006/relationships/hyperlink" Target="http://www.pweagleinc.com/" TargetMode="External"/><Relationship Id="rId18" Type="http://schemas.openxmlformats.org/officeDocument/2006/relationships/comments" Target="../comments1.xml"/><Relationship Id="rId3" Type="http://schemas.openxmlformats.org/officeDocument/2006/relationships/hyperlink" Target="http://www.jmm.com/" TargetMode="External"/><Relationship Id="rId7" Type="http://schemas.openxmlformats.org/officeDocument/2006/relationships/hyperlink" Target="http://www.centennialplastics.com/" TargetMode="External"/><Relationship Id="rId12" Type="http://schemas.openxmlformats.org/officeDocument/2006/relationships/hyperlink" Target="http://www.pweagleinc.com/" TargetMode="External"/><Relationship Id="rId17" Type="http://schemas.openxmlformats.org/officeDocument/2006/relationships/vmlDrawing" Target="../drawings/vmlDrawing1.vml"/><Relationship Id="rId2" Type="http://schemas.openxmlformats.org/officeDocument/2006/relationships/hyperlink" Target="http://www.jmm.com/" TargetMode="External"/><Relationship Id="rId16" Type="http://schemas.openxmlformats.org/officeDocument/2006/relationships/printerSettings" Target="../printerSettings/printerSettings5.bin"/><Relationship Id="rId1" Type="http://schemas.openxmlformats.org/officeDocument/2006/relationships/hyperlink" Target="http://www.jmm.com/" TargetMode="External"/><Relationship Id="rId6" Type="http://schemas.openxmlformats.org/officeDocument/2006/relationships/hyperlink" Target="http://www.centennialplastics.com/" TargetMode="External"/><Relationship Id="rId11" Type="http://schemas.openxmlformats.org/officeDocument/2006/relationships/hyperlink" Target="http://www.pweagleinc.com/" TargetMode="External"/><Relationship Id="rId5" Type="http://schemas.openxmlformats.org/officeDocument/2006/relationships/hyperlink" Target="http://www.centennialplastics.com/" TargetMode="External"/><Relationship Id="rId15" Type="http://schemas.openxmlformats.org/officeDocument/2006/relationships/hyperlink" Target="http://www.jmeagle.com/pdfs/2008%20Brochures/Irrigation_web.pdf" TargetMode="External"/><Relationship Id="rId10" Type="http://schemas.openxmlformats.org/officeDocument/2006/relationships/hyperlink" Target="http://www.pweagleinc.com/" TargetMode="External"/><Relationship Id="rId4" Type="http://schemas.openxmlformats.org/officeDocument/2006/relationships/hyperlink" Target="http://www.dpcpipe.com/" TargetMode="External"/><Relationship Id="rId9" Type="http://schemas.openxmlformats.org/officeDocument/2006/relationships/hyperlink" Target="http://www.centennialplastics.com/" TargetMode="External"/><Relationship Id="rId14" Type="http://schemas.openxmlformats.org/officeDocument/2006/relationships/hyperlink" Target="http://www.pweagleinc.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zoomScale="150" workbookViewId="0">
      <selection activeCell="A4" sqref="A4:J4"/>
    </sheetView>
  </sheetViews>
  <sheetFormatPr defaultRowHeight="13.2" x14ac:dyDescent="0.25"/>
  <sheetData>
    <row r="1" spans="1:10" ht="15.6" x14ac:dyDescent="0.3">
      <c r="A1" s="199" t="s">
        <v>99</v>
      </c>
      <c r="B1" s="199"/>
      <c r="C1" s="199"/>
      <c r="D1" s="199"/>
      <c r="E1" s="199"/>
      <c r="F1" s="199"/>
      <c r="G1" s="199"/>
      <c r="H1" s="199"/>
      <c r="I1" s="199"/>
      <c r="J1" s="199"/>
    </row>
    <row r="2" spans="1:10" ht="15" x14ac:dyDescent="0.25">
      <c r="A2" s="197"/>
      <c r="B2" s="197"/>
      <c r="C2" s="197"/>
      <c r="D2" s="197"/>
      <c r="E2" s="197"/>
      <c r="F2" s="197"/>
      <c r="G2" s="197"/>
      <c r="H2" s="197"/>
      <c r="I2" s="197"/>
      <c r="J2" s="197"/>
    </row>
    <row r="3" spans="1:10" ht="15" x14ac:dyDescent="0.25">
      <c r="A3" s="197" t="s">
        <v>171</v>
      </c>
      <c r="B3" s="197"/>
      <c r="C3" s="197"/>
      <c r="D3" s="197"/>
      <c r="E3" s="197"/>
      <c r="F3" s="197"/>
      <c r="G3" s="197"/>
      <c r="H3" s="197"/>
      <c r="I3" s="197"/>
      <c r="J3" s="197"/>
    </row>
    <row r="4" spans="1:10" ht="15" x14ac:dyDescent="0.25">
      <c r="A4" s="197" t="s">
        <v>57</v>
      </c>
      <c r="B4" s="197"/>
      <c r="C4" s="197"/>
      <c r="D4" s="197"/>
      <c r="E4" s="197"/>
      <c r="F4" s="197"/>
      <c r="G4" s="197"/>
      <c r="H4" s="197"/>
      <c r="I4" s="197"/>
      <c r="J4" s="197"/>
    </row>
    <row r="5" spans="1:10" ht="15" x14ac:dyDescent="0.25">
      <c r="A5" s="197" t="s">
        <v>58</v>
      </c>
      <c r="B5" s="197"/>
      <c r="C5" s="197"/>
      <c r="D5" s="197"/>
      <c r="E5" s="197"/>
      <c r="F5" s="197"/>
      <c r="G5" s="197"/>
      <c r="H5" s="197"/>
      <c r="I5" s="197"/>
      <c r="J5" s="197"/>
    </row>
    <row r="6" spans="1:10" ht="15" x14ac:dyDescent="0.25">
      <c r="A6" s="197"/>
      <c r="B6" s="197"/>
      <c r="C6" s="197"/>
      <c r="D6" s="197"/>
      <c r="E6" s="197"/>
      <c r="F6" s="197"/>
      <c r="G6" s="197"/>
      <c r="H6" s="197"/>
      <c r="I6" s="197"/>
      <c r="J6" s="197"/>
    </row>
    <row r="7" spans="1:10" ht="117" customHeight="1" x14ac:dyDescent="0.25">
      <c r="A7" s="198" t="s">
        <v>100</v>
      </c>
      <c r="B7" s="198"/>
      <c r="C7" s="198"/>
      <c r="D7" s="198"/>
      <c r="E7" s="198"/>
      <c r="F7" s="198"/>
      <c r="G7" s="198"/>
      <c r="H7" s="198"/>
      <c r="I7" s="198"/>
      <c r="J7" s="198"/>
    </row>
    <row r="8" spans="1:10" x14ac:dyDescent="0.25">
      <c r="A8" s="73"/>
      <c r="B8" s="73"/>
      <c r="C8" s="73"/>
      <c r="D8" s="73"/>
      <c r="E8" s="73"/>
      <c r="F8" s="73"/>
      <c r="G8" s="73"/>
      <c r="H8" s="73"/>
      <c r="I8" s="73"/>
      <c r="J8" s="73"/>
    </row>
    <row r="9" spans="1:10" ht="33" customHeight="1" x14ac:dyDescent="0.25">
      <c r="A9" s="198" t="s">
        <v>59</v>
      </c>
      <c r="B9" s="198"/>
      <c r="C9" s="198"/>
      <c r="D9" s="198"/>
      <c r="E9" s="198"/>
      <c r="F9" s="198"/>
      <c r="G9" s="198"/>
      <c r="H9" s="198"/>
      <c r="I9" s="198"/>
      <c r="J9" s="198"/>
    </row>
  </sheetData>
  <sheetProtection password="CB73" sheet="1" objects="1" scenarios="1"/>
  <mergeCells count="8">
    <mergeCell ref="A5:J5"/>
    <mergeCell ref="A6:J6"/>
    <mergeCell ref="A9:J9"/>
    <mergeCell ref="A1:J1"/>
    <mergeCell ref="A2:J2"/>
    <mergeCell ref="A3:J3"/>
    <mergeCell ref="A4:J4"/>
    <mergeCell ref="A7:J7"/>
  </mergeCells>
  <phoneticPr fontId="5" type="noConversion"/>
  <pageMargins left="0.75" right="0.2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pageSetUpPr fitToPage="1"/>
  </sheetPr>
  <dimension ref="A1:J70"/>
  <sheetViews>
    <sheetView tabSelected="1" zoomScale="120" workbookViewId="0">
      <selection activeCell="L35" sqref="L35"/>
    </sheetView>
  </sheetViews>
  <sheetFormatPr defaultRowHeight="13.2" x14ac:dyDescent="0.25"/>
  <cols>
    <col min="1" max="1" width="16.6640625" customWidth="1"/>
    <col min="2" max="2" width="13.109375" customWidth="1"/>
    <col min="3" max="3" width="16.44140625" customWidth="1"/>
    <col min="4" max="4" width="10.88671875" customWidth="1"/>
    <col min="5" max="5" width="9.6640625" customWidth="1"/>
    <col min="6" max="6" width="10" customWidth="1"/>
    <col min="7" max="7" width="8" customWidth="1"/>
    <col min="8" max="8" width="10.88671875" customWidth="1"/>
    <col min="9" max="10" width="9.6640625" customWidth="1"/>
  </cols>
  <sheetData>
    <row r="1" spans="1:10" x14ac:dyDescent="0.25">
      <c r="A1" s="55" t="s">
        <v>60</v>
      </c>
      <c r="B1" s="55"/>
      <c r="C1" s="55"/>
      <c r="D1" s="200" t="s">
        <v>61</v>
      </c>
      <c r="E1" s="200"/>
      <c r="F1" s="200"/>
      <c r="G1" s="57"/>
      <c r="H1" s="55" t="s">
        <v>62</v>
      </c>
      <c r="I1" s="68"/>
      <c r="J1" s="56"/>
    </row>
    <row r="2" spans="1:10" x14ac:dyDescent="0.25">
      <c r="A2" s="55" t="s">
        <v>63</v>
      </c>
      <c r="B2" s="55"/>
      <c r="C2" s="55"/>
      <c r="D2" s="201" t="str">
        <f>Instructions!A3</f>
        <v>Version 110204</v>
      </c>
      <c r="E2" s="201"/>
      <c r="F2" s="201"/>
      <c r="G2" s="57"/>
      <c r="H2" s="55" t="s">
        <v>64</v>
      </c>
      <c r="I2" s="68"/>
      <c r="J2" s="56"/>
    </row>
    <row r="3" spans="1:10" x14ac:dyDescent="0.25">
      <c r="A3" s="55" t="s">
        <v>65</v>
      </c>
      <c r="B3" s="68"/>
      <c r="C3" s="55"/>
      <c r="D3" s="55" t="s">
        <v>66</v>
      </c>
      <c r="E3" s="68"/>
      <c r="F3" s="64"/>
      <c r="G3" s="56"/>
      <c r="H3" s="56"/>
      <c r="I3" s="56"/>
      <c r="J3" s="56"/>
    </row>
    <row r="4" spans="1:10" x14ac:dyDescent="0.25">
      <c r="A4" s="55" t="s">
        <v>67</v>
      </c>
      <c r="B4" s="68"/>
      <c r="C4" s="55"/>
      <c r="D4" s="55" t="s">
        <v>68</v>
      </c>
      <c r="E4" s="202">
        <f ca="1">TODAY()</f>
        <v>43979</v>
      </c>
      <c r="F4" s="202"/>
      <c r="G4" s="56"/>
      <c r="H4" s="56"/>
      <c r="I4" s="56"/>
      <c r="J4" s="56"/>
    </row>
    <row r="5" spans="1:10" x14ac:dyDescent="0.25">
      <c r="A5" s="55" t="s">
        <v>69</v>
      </c>
      <c r="B5" s="58" t="s">
        <v>70</v>
      </c>
      <c r="C5" s="59"/>
      <c r="D5" s="55" t="s">
        <v>68</v>
      </c>
      <c r="E5" s="60" t="s">
        <v>71</v>
      </c>
      <c r="F5" s="55"/>
      <c r="G5" s="56"/>
      <c r="H5" s="55"/>
      <c r="I5" s="56"/>
      <c r="J5" s="56"/>
    </row>
    <row r="6" spans="1:10" ht="13.8" thickBot="1" x14ac:dyDescent="0.3">
      <c r="A6" s="61" t="s">
        <v>72</v>
      </c>
      <c r="B6" s="70" t="s">
        <v>75</v>
      </c>
      <c r="C6" s="61"/>
      <c r="D6" s="63" t="s">
        <v>73</v>
      </c>
      <c r="E6" s="69"/>
      <c r="F6" s="62"/>
      <c r="G6" s="62"/>
      <c r="H6" s="61" t="s">
        <v>74</v>
      </c>
      <c r="I6" s="62"/>
      <c r="J6" s="62"/>
    </row>
    <row r="7" spans="1:10" ht="14.4" thickTop="1" thickBot="1" x14ac:dyDescent="0.3"/>
    <row r="8" spans="1:10" x14ac:dyDescent="0.25">
      <c r="A8" s="34" t="s">
        <v>29</v>
      </c>
      <c r="B8" s="45" t="s">
        <v>93</v>
      </c>
      <c r="C8" s="72"/>
      <c r="D8" s="46"/>
      <c r="F8" s="203" t="s">
        <v>124</v>
      </c>
      <c r="G8" s="204"/>
      <c r="H8" s="204"/>
      <c r="I8" s="204"/>
      <c r="J8" s="205"/>
    </row>
    <row r="9" spans="1:10" x14ac:dyDescent="0.25">
      <c r="A9" s="41" t="s">
        <v>47</v>
      </c>
      <c r="B9" s="42"/>
      <c r="C9" s="1" t="s">
        <v>40</v>
      </c>
      <c r="D9" s="36"/>
      <c r="F9" s="206"/>
      <c r="G9" s="207"/>
      <c r="H9" s="207"/>
      <c r="I9" s="207"/>
      <c r="J9" s="208"/>
    </row>
    <row r="10" spans="1:10" x14ac:dyDescent="0.25">
      <c r="A10" s="35" t="s">
        <v>44</v>
      </c>
      <c r="B10" s="42"/>
      <c r="C10" s="1" t="s">
        <v>41</v>
      </c>
      <c r="D10" s="36"/>
      <c r="F10" s="206"/>
      <c r="G10" s="207"/>
      <c r="H10" s="207"/>
      <c r="I10" s="207"/>
      <c r="J10" s="208"/>
    </row>
    <row r="11" spans="1:10" x14ac:dyDescent="0.25">
      <c r="A11" s="35" t="s">
        <v>45</v>
      </c>
      <c r="B11" s="42"/>
      <c r="C11" s="1" t="s">
        <v>38</v>
      </c>
      <c r="D11" s="36"/>
      <c r="F11" s="206"/>
      <c r="G11" s="207"/>
      <c r="H11" s="207"/>
      <c r="I11" s="207"/>
      <c r="J11" s="208"/>
    </row>
    <row r="12" spans="1:10" x14ac:dyDescent="0.25">
      <c r="A12" s="35" t="s">
        <v>35</v>
      </c>
      <c r="B12" s="32" t="e">
        <f>VLOOKUP(B9+B10,Reference!C33:M75,11,FALSE)</f>
        <v>#N/A</v>
      </c>
      <c r="C12" s="1" t="s">
        <v>22</v>
      </c>
      <c r="D12" s="36"/>
      <c r="F12" s="206"/>
      <c r="G12" s="207"/>
      <c r="H12" s="207"/>
      <c r="I12" s="207"/>
      <c r="J12" s="208"/>
    </row>
    <row r="13" spans="1:10" ht="13.8" thickBot="1" x14ac:dyDescent="0.3">
      <c r="A13" s="37" t="s">
        <v>36</v>
      </c>
      <c r="B13" s="38" t="e">
        <f>B12*B11</f>
        <v>#N/A</v>
      </c>
      <c r="C13" s="3" t="s">
        <v>37</v>
      </c>
      <c r="D13" s="39"/>
      <c r="F13" s="209"/>
      <c r="G13" s="210"/>
      <c r="H13" s="210"/>
      <c r="I13" s="210"/>
      <c r="J13" s="211"/>
    </row>
    <row r="14" spans="1:10" ht="13.8" thickBot="1" x14ac:dyDescent="0.3">
      <c r="A14" s="43"/>
      <c r="B14" s="44"/>
      <c r="C14" s="1"/>
    </row>
    <row r="15" spans="1:10" ht="12.75" customHeight="1" x14ac:dyDescent="0.25">
      <c r="A15" s="34" t="s">
        <v>29</v>
      </c>
      <c r="B15" s="45" t="s">
        <v>94</v>
      </c>
      <c r="C15" s="72"/>
      <c r="D15" s="46"/>
      <c r="F15" s="203" t="s">
        <v>123</v>
      </c>
      <c r="G15" s="204"/>
      <c r="H15" s="204"/>
      <c r="I15" s="204"/>
      <c r="J15" s="205"/>
    </row>
    <row r="16" spans="1:10" x14ac:dyDescent="0.25">
      <c r="A16" s="41" t="s">
        <v>47</v>
      </c>
      <c r="B16" s="42"/>
      <c r="C16" s="1" t="s">
        <v>40</v>
      </c>
      <c r="D16" s="36"/>
      <c r="F16" s="206"/>
      <c r="G16" s="207"/>
      <c r="H16" s="207"/>
      <c r="I16" s="207"/>
      <c r="J16" s="208"/>
    </row>
    <row r="17" spans="1:10" x14ac:dyDescent="0.25">
      <c r="A17" s="35" t="s">
        <v>46</v>
      </c>
      <c r="B17" s="42"/>
      <c r="C17" s="1"/>
      <c r="D17" s="36"/>
      <c r="F17" s="206"/>
      <c r="G17" s="207"/>
      <c r="H17" s="207"/>
      <c r="I17" s="207"/>
      <c r="J17" s="208"/>
    </row>
    <row r="18" spans="1:10" x14ac:dyDescent="0.25">
      <c r="A18" s="35" t="s">
        <v>45</v>
      </c>
      <c r="B18" s="42"/>
      <c r="C18" s="1" t="s">
        <v>38</v>
      </c>
      <c r="D18" s="36"/>
      <c r="F18" s="206"/>
      <c r="G18" s="207"/>
      <c r="H18" s="207"/>
      <c r="I18" s="207"/>
      <c r="J18" s="208"/>
    </row>
    <row r="19" spans="1:10" x14ac:dyDescent="0.25">
      <c r="A19" s="35" t="s">
        <v>44</v>
      </c>
      <c r="B19" s="52" t="e">
        <f>VLOOKUP(B16+B17,Reference!C80:M107,6,FALSE)</f>
        <v>#N/A</v>
      </c>
      <c r="C19" s="1" t="s">
        <v>41</v>
      </c>
      <c r="D19" s="36"/>
      <c r="F19" s="206"/>
      <c r="G19" s="207"/>
      <c r="H19" s="207"/>
      <c r="I19" s="207"/>
      <c r="J19" s="208"/>
    </row>
    <row r="20" spans="1:10" x14ac:dyDescent="0.25">
      <c r="A20" s="35" t="s">
        <v>35</v>
      </c>
      <c r="B20" s="32" t="e">
        <f>VLOOKUP(B16+B17,Reference!C80:M107,11,FALSE)</f>
        <v>#N/A</v>
      </c>
      <c r="C20" s="1" t="s">
        <v>22</v>
      </c>
      <c r="D20" s="36"/>
      <c r="F20" s="206"/>
      <c r="G20" s="207"/>
      <c r="H20" s="207"/>
      <c r="I20" s="207"/>
      <c r="J20" s="208"/>
    </row>
    <row r="21" spans="1:10" ht="13.8" thickBot="1" x14ac:dyDescent="0.3">
      <c r="A21" s="37" t="s">
        <v>36</v>
      </c>
      <c r="B21" s="38" t="e">
        <f>B20*B18</f>
        <v>#N/A</v>
      </c>
      <c r="C21" s="3" t="s">
        <v>37</v>
      </c>
      <c r="D21" s="39"/>
      <c r="F21" s="209"/>
      <c r="G21" s="210"/>
      <c r="H21" s="210"/>
      <c r="I21" s="210"/>
      <c r="J21" s="211"/>
    </row>
    <row r="22" spans="1:10" ht="13.8" thickBot="1" x14ac:dyDescent="0.3">
      <c r="A22" s="43"/>
      <c r="B22" s="44"/>
      <c r="C22" s="1"/>
    </row>
    <row r="23" spans="1:10" x14ac:dyDescent="0.25">
      <c r="A23" s="34" t="s">
        <v>29</v>
      </c>
      <c r="B23" s="45" t="s">
        <v>95</v>
      </c>
      <c r="C23" s="72"/>
      <c r="D23" s="46"/>
      <c r="F23" s="203" t="s">
        <v>96</v>
      </c>
      <c r="G23" s="204"/>
      <c r="H23" s="204"/>
      <c r="I23" s="204"/>
      <c r="J23" s="205"/>
    </row>
    <row r="24" spans="1:10" x14ac:dyDescent="0.25">
      <c r="A24" s="41" t="s">
        <v>47</v>
      </c>
      <c r="B24" s="42"/>
      <c r="C24" s="1" t="s">
        <v>40</v>
      </c>
      <c r="D24" s="36"/>
      <c r="F24" s="206"/>
      <c r="G24" s="207"/>
      <c r="H24" s="207"/>
      <c r="I24" s="207"/>
      <c r="J24" s="208"/>
    </row>
    <row r="25" spans="1:10" x14ac:dyDescent="0.25">
      <c r="A25" s="35" t="s">
        <v>44</v>
      </c>
      <c r="B25" s="42"/>
      <c r="C25" s="1" t="s">
        <v>41</v>
      </c>
      <c r="D25" s="36"/>
      <c r="F25" s="206"/>
      <c r="G25" s="207"/>
      <c r="H25" s="207"/>
      <c r="I25" s="207"/>
      <c r="J25" s="208"/>
    </row>
    <row r="26" spans="1:10" x14ac:dyDescent="0.25">
      <c r="A26" s="35" t="s">
        <v>45</v>
      </c>
      <c r="B26" s="42"/>
      <c r="C26" s="1" t="s">
        <v>38</v>
      </c>
      <c r="D26" s="36"/>
      <c r="F26" s="206"/>
      <c r="G26" s="207"/>
      <c r="H26" s="207"/>
      <c r="I26" s="207"/>
      <c r="J26" s="208"/>
    </row>
    <row r="27" spans="1:10" x14ac:dyDescent="0.25">
      <c r="A27" s="35" t="s">
        <v>35</v>
      </c>
      <c r="B27" s="32" t="e">
        <f>VLOOKUP(B24+B25,Reference!C129:M164,11,FALSE)</f>
        <v>#N/A</v>
      </c>
      <c r="C27" s="1" t="s">
        <v>22</v>
      </c>
      <c r="D27" s="36"/>
      <c r="F27" s="206"/>
      <c r="G27" s="207"/>
      <c r="H27" s="207"/>
      <c r="I27" s="207"/>
      <c r="J27" s="208"/>
    </row>
    <row r="28" spans="1:10" ht="13.8" thickBot="1" x14ac:dyDescent="0.3">
      <c r="A28" s="37" t="s">
        <v>36</v>
      </c>
      <c r="B28" s="38" t="e">
        <f>B27*B26</f>
        <v>#N/A</v>
      </c>
      <c r="C28" s="3" t="s">
        <v>37</v>
      </c>
      <c r="D28" s="39"/>
      <c r="F28" s="209"/>
      <c r="G28" s="210"/>
      <c r="H28" s="210"/>
      <c r="I28" s="210"/>
      <c r="J28" s="211"/>
    </row>
    <row r="29" spans="1:10" ht="13.8" thickBot="1" x14ac:dyDescent="0.3"/>
    <row r="30" spans="1:10" x14ac:dyDescent="0.25">
      <c r="A30" s="34" t="s">
        <v>29</v>
      </c>
      <c r="B30" s="45" t="s">
        <v>92</v>
      </c>
      <c r="C30" s="72"/>
      <c r="D30" s="46"/>
      <c r="F30" s="203" t="s">
        <v>125</v>
      </c>
      <c r="G30" s="204"/>
      <c r="H30" s="204"/>
      <c r="I30" s="204"/>
      <c r="J30" s="205"/>
    </row>
    <row r="31" spans="1:10" x14ac:dyDescent="0.25">
      <c r="A31" s="41" t="s">
        <v>47</v>
      </c>
      <c r="B31" s="42"/>
      <c r="C31" s="1" t="s">
        <v>40</v>
      </c>
      <c r="D31" s="36"/>
      <c r="F31" s="206"/>
      <c r="G31" s="207"/>
      <c r="H31" s="207"/>
      <c r="I31" s="207"/>
      <c r="J31" s="208"/>
    </row>
    <row r="32" spans="1:10" x14ac:dyDescent="0.25">
      <c r="A32" s="35" t="s">
        <v>44</v>
      </c>
      <c r="B32" s="42"/>
      <c r="C32" s="1" t="s">
        <v>41</v>
      </c>
      <c r="D32" s="36"/>
      <c r="F32" s="206"/>
      <c r="G32" s="207"/>
      <c r="H32" s="207"/>
      <c r="I32" s="207"/>
      <c r="J32" s="208"/>
    </row>
    <row r="33" spans="1:10" x14ac:dyDescent="0.25">
      <c r="A33" s="35" t="s">
        <v>45</v>
      </c>
      <c r="B33" s="42"/>
      <c r="C33" s="1" t="s">
        <v>38</v>
      </c>
      <c r="D33" s="36"/>
      <c r="F33" s="206"/>
      <c r="G33" s="207"/>
      <c r="H33" s="207"/>
      <c r="I33" s="207"/>
      <c r="J33" s="208"/>
    </row>
    <row r="34" spans="1:10" x14ac:dyDescent="0.25">
      <c r="A34" s="35" t="s">
        <v>35</v>
      </c>
      <c r="B34" s="32" t="e">
        <f>VLOOKUP(B31+B32,Reference!C112:M118,11,FALSE)</f>
        <v>#N/A</v>
      </c>
      <c r="C34" s="1" t="s">
        <v>22</v>
      </c>
      <c r="D34" s="36"/>
      <c r="F34" s="206"/>
      <c r="G34" s="207"/>
      <c r="H34" s="207"/>
      <c r="I34" s="207"/>
      <c r="J34" s="208"/>
    </row>
    <row r="35" spans="1:10" ht="13.8" thickBot="1" x14ac:dyDescent="0.3">
      <c r="A35" s="37" t="s">
        <v>36</v>
      </c>
      <c r="B35" s="38" t="e">
        <f>B34*B33</f>
        <v>#N/A</v>
      </c>
      <c r="C35" s="3" t="s">
        <v>37</v>
      </c>
      <c r="D35" s="39"/>
      <c r="F35" s="209"/>
      <c r="G35" s="210"/>
      <c r="H35" s="210"/>
      <c r="I35" s="210"/>
      <c r="J35" s="211"/>
    </row>
    <row r="36" spans="1:10" ht="13.8" thickBot="1" x14ac:dyDescent="0.3"/>
    <row r="37" spans="1:10" x14ac:dyDescent="0.25">
      <c r="A37" s="34" t="s">
        <v>29</v>
      </c>
      <c r="B37" s="45" t="s">
        <v>97</v>
      </c>
      <c r="C37" s="72"/>
      <c r="D37" s="46"/>
      <c r="F37" s="203" t="s">
        <v>98</v>
      </c>
      <c r="G37" s="204"/>
      <c r="H37" s="204"/>
      <c r="I37" s="204"/>
      <c r="J37" s="205"/>
    </row>
    <row r="38" spans="1:10" x14ac:dyDescent="0.25">
      <c r="A38" s="41" t="s">
        <v>47</v>
      </c>
      <c r="B38" s="42"/>
      <c r="C38" s="1" t="s">
        <v>40</v>
      </c>
      <c r="D38" s="36"/>
      <c r="F38" s="206"/>
      <c r="G38" s="207"/>
      <c r="H38" s="207"/>
      <c r="I38" s="207"/>
      <c r="J38" s="208"/>
    </row>
    <row r="39" spans="1:10" x14ac:dyDescent="0.25">
      <c r="A39" s="35" t="s">
        <v>44</v>
      </c>
      <c r="B39" s="42"/>
      <c r="C39" s="1" t="s">
        <v>41</v>
      </c>
      <c r="D39" s="36"/>
      <c r="F39" s="206"/>
      <c r="G39" s="207"/>
      <c r="H39" s="207"/>
      <c r="I39" s="207"/>
      <c r="J39" s="208"/>
    </row>
    <row r="40" spans="1:10" x14ac:dyDescent="0.25">
      <c r="A40" s="35" t="s">
        <v>45</v>
      </c>
      <c r="B40" s="42"/>
      <c r="C40" s="1" t="s">
        <v>38</v>
      </c>
      <c r="D40" s="36"/>
      <c r="F40" s="206"/>
      <c r="G40" s="207"/>
      <c r="H40" s="207"/>
      <c r="I40" s="207"/>
      <c r="J40" s="208"/>
    </row>
    <row r="41" spans="1:10" x14ac:dyDescent="0.25">
      <c r="A41" s="35" t="s">
        <v>35</v>
      </c>
      <c r="B41" s="32" t="e">
        <f>VLOOKUP(B38+B39,Reference!C169:M197,11,FALSE)</f>
        <v>#N/A</v>
      </c>
      <c r="C41" s="1" t="s">
        <v>22</v>
      </c>
      <c r="D41" s="36"/>
      <c r="F41" s="206"/>
      <c r="G41" s="207"/>
      <c r="H41" s="207"/>
      <c r="I41" s="207"/>
      <c r="J41" s="208"/>
    </row>
    <row r="42" spans="1:10" ht="13.8" thickBot="1" x14ac:dyDescent="0.3">
      <c r="A42" s="37" t="s">
        <v>36</v>
      </c>
      <c r="B42" s="38" t="e">
        <f>B41*B40</f>
        <v>#N/A</v>
      </c>
      <c r="C42" s="3" t="s">
        <v>37</v>
      </c>
      <c r="D42" s="39"/>
      <c r="F42" s="209"/>
      <c r="G42" s="210"/>
      <c r="H42" s="210"/>
      <c r="I42" s="210"/>
      <c r="J42" s="211"/>
    </row>
    <row r="43" spans="1:10" ht="13.8" thickBot="1" x14ac:dyDescent="0.3"/>
    <row r="44" spans="1:10" ht="12.75" customHeight="1" x14ac:dyDescent="0.25">
      <c r="A44" s="34" t="s">
        <v>29</v>
      </c>
      <c r="B44" s="45" t="s">
        <v>113</v>
      </c>
      <c r="C44" s="72"/>
      <c r="D44" s="46"/>
      <c r="F44" s="212" t="s">
        <v>127</v>
      </c>
      <c r="G44" s="213"/>
      <c r="H44" s="213"/>
      <c r="I44" s="213"/>
      <c r="J44" s="214"/>
    </row>
    <row r="45" spans="1:10" x14ac:dyDescent="0.25">
      <c r="A45" s="41" t="s">
        <v>47</v>
      </c>
      <c r="B45" s="42"/>
      <c r="C45" s="1" t="s">
        <v>40</v>
      </c>
      <c r="D45" s="36"/>
      <c r="F45" s="215"/>
      <c r="G45" s="216"/>
      <c r="H45" s="216"/>
      <c r="I45" s="216"/>
      <c r="J45" s="217"/>
    </row>
    <row r="46" spans="1:10" x14ac:dyDescent="0.25">
      <c r="A46" s="35" t="s">
        <v>44</v>
      </c>
      <c r="B46">
        <v>25</v>
      </c>
      <c r="C46" s="1" t="s">
        <v>41</v>
      </c>
      <c r="D46" s="36"/>
      <c r="F46" s="215"/>
      <c r="G46" s="216"/>
      <c r="H46" s="216"/>
      <c r="I46" s="216"/>
      <c r="J46" s="217"/>
    </row>
    <row r="47" spans="1:10" x14ac:dyDescent="0.25">
      <c r="A47" s="35" t="s">
        <v>45</v>
      </c>
      <c r="B47" s="42"/>
      <c r="C47" s="1" t="s">
        <v>38</v>
      </c>
      <c r="D47" s="36"/>
      <c r="F47" s="215"/>
      <c r="G47" s="216"/>
      <c r="H47" s="216"/>
      <c r="I47" s="216"/>
      <c r="J47" s="217"/>
    </row>
    <row r="48" spans="1:10" x14ac:dyDescent="0.25">
      <c r="A48" s="35" t="s">
        <v>35</v>
      </c>
      <c r="B48" s="32" t="e">
        <f>VLOOKUP(B45+B46,Reference!C202:M207,11,FALSE)</f>
        <v>#N/A</v>
      </c>
      <c r="C48" s="1" t="s">
        <v>22</v>
      </c>
      <c r="D48" s="36"/>
      <c r="F48" s="215"/>
      <c r="G48" s="216"/>
      <c r="H48" s="216"/>
      <c r="I48" s="216"/>
      <c r="J48" s="217"/>
    </row>
    <row r="49" spans="1:10" ht="13.8" thickBot="1" x14ac:dyDescent="0.3">
      <c r="A49" s="37" t="s">
        <v>36</v>
      </c>
      <c r="B49" s="38" t="e">
        <f>B48*B47</f>
        <v>#N/A</v>
      </c>
      <c r="C49" s="3" t="s">
        <v>37</v>
      </c>
      <c r="D49" s="39"/>
      <c r="F49" s="218"/>
      <c r="G49" s="219"/>
      <c r="H49" s="219"/>
      <c r="I49" s="219"/>
      <c r="J49" s="220"/>
    </row>
    <row r="50" spans="1:10" ht="13.8" thickBot="1" x14ac:dyDescent="0.3"/>
    <row r="51" spans="1:10" ht="12.75" customHeight="1" x14ac:dyDescent="0.25">
      <c r="A51" s="34" t="s">
        <v>29</v>
      </c>
      <c r="B51" s="45" t="s">
        <v>120</v>
      </c>
      <c r="C51" s="72"/>
      <c r="D51" s="46"/>
      <c r="F51" s="212" t="s">
        <v>127</v>
      </c>
      <c r="G51" s="213"/>
      <c r="H51" s="213"/>
      <c r="I51" s="213"/>
      <c r="J51" s="214"/>
    </row>
    <row r="52" spans="1:10" x14ac:dyDescent="0.25">
      <c r="A52" s="41" t="s">
        <v>47</v>
      </c>
      <c r="B52" s="42"/>
      <c r="C52" s="1" t="s">
        <v>40</v>
      </c>
      <c r="D52" s="36"/>
      <c r="F52" s="215"/>
      <c r="G52" s="216"/>
      <c r="H52" s="216"/>
      <c r="I52" s="216"/>
      <c r="J52" s="217"/>
    </row>
    <row r="53" spans="1:10" x14ac:dyDescent="0.25">
      <c r="A53" s="35" t="s">
        <v>44</v>
      </c>
      <c r="B53">
        <v>25</v>
      </c>
      <c r="C53" s="1" t="s">
        <v>41</v>
      </c>
      <c r="D53" s="36"/>
      <c r="F53" s="215"/>
      <c r="G53" s="216"/>
      <c r="H53" s="216"/>
      <c r="I53" s="216"/>
      <c r="J53" s="217"/>
    </row>
    <row r="54" spans="1:10" x14ac:dyDescent="0.25">
      <c r="A54" s="35" t="s">
        <v>45</v>
      </c>
      <c r="B54" s="42"/>
      <c r="C54" s="1" t="s">
        <v>38</v>
      </c>
      <c r="D54" s="36"/>
      <c r="F54" s="215"/>
      <c r="G54" s="216"/>
      <c r="H54" s="216"/>
      <c r="I54" s="216"/>
      <c r="J54" s="217"/>
    </row>
    <row r="55" spans="1:10" x14ac:dyDescent="0.25">
      <c r="A55" s="35" t="s">
        <v>35</v>
      </c>
      <c r="B55" s="32" t="e">
        <f>VLOOKUP(B52+B53,Reference!C212:M217,11,FALSE)</f>
        <v>#N/A</v>
      </c>
      <c r="C55" s="1" t="s">
        <v>22</v>
      </c>
      <c r="D55" s="36"/>
      <c r="F55" s="215"/>
      <c r="G55" s="216"/>
      <c r="H55" s="216"/>
      <c r="I55" s="216"/>
      <c r="J55" s="217"/>
    </row>
    <row r="56" spans="1:10" ht="13.8" thickBot="1" x14ac:dyDescent="0.3">
      <c r="A56" s="37" t="s">
        <v>36</v>
      </c>
      <c r="B56" s="38" t="e">
        <f>B55*B54</f>
        <v>#N/A</v>
      </c>
      <c r="C56" s="3" t="s">
        <v>37</v>
      </c>
      <c r="D56" s="39"/>
      <c r="F56" s="218"/>
      <c r="G56" s="219"/>
      <c r="H56" s="219"/>
      <c r="I56" s="219"/>
      <c r="J56" s="220"/>
    </row>
    <row r="57" spans="1:10" ht="13.8" thickBot="1" x14ac:dyDescent="0.3"/>
    <row r="58" spans="1:10" ht="12.75" customHeight="1" x14ac:dyDescent="0.25">
      <c r="A58" s="90" t="s">
        <v>29</v>
      </c>
      <c r="B58" s="45" t="s">
        <v>122</v>
      </c>
      <c r="C58" s="72"/>
      <c r="D58" s="46"/>
      <c r="F58" s="212" t="s">
        <v>126</v>
      </c>
      <c r="G58" s="213"/>
      <c r="H58" s="213"/>
      <c r="I58" s="213"/>
      <c r="J58" s="214"/>
    </row>
    <row r="59" spans="1:10" x14ac:dyDescent="0.25">
      <c r="A59" s="91" t="s">
        <v>47</v>
      </c>
      <c r="B59" s="92"/>
      <c r="C59" s="51" t="s">
        <v>40</v>
      </c>
      <c r="D59" s="93"/>
      <c r="F59" s="215"/>
      <c r="G59" s="216"/>
      <c r="H59" s="216"/>
      <c r="I59" s="216"/>
      <c r="J59" s="217"/>
    </row>
    <row r="60" spans="1:10" x14ac:dyDescent="0.25">
      <c r="A60" s="94" t="s">
        <v>44</v>
      </c>
      <c r="B60" s="95">
        <v>25</v>
      </c>
      <c r="C60" s="51" t="s">
        <v>41</v>
      </c>
      <c r="D60" s="93"/>
      <c r="F60" s="215"/>
      <c r="G60" s="216"/>
      <c r="H60" s="216"/>
      <c r="I60" s="216"/>
      <c r="J60" s="217"/>
    </row>
    <row r="61" spans="1:10" x14ac:dyDescent="0.25">
      <c r="A61" s="94" t="s">
        <v>45</v>
      </c>
      <c r="B61" s="92"/>
      <c r="C61" s="51" t="s">
        <v>38</v>
      </c>
      <c r="D61" s="93"/>
      <c r="F61" s="215"/>
      <c r="G61" s="216"/>
      <c r="H61" s="216"/>
      <c r="I61" s="216"/>
      <c r="J61" s="217"/>
    </row>
    <row r="62" spans="1:10" x14ac:dyDescent="0.25">
      <c r="A62" s="94" t="s">
        <v>35</v>
      </c>
      <c r="B62" s="86" t="e">
        <f>VLOOKUP(B59+B60,Reference!C123:M124,11,FALSE)</f>
        <v>#N/A</v>
      </c>
      <c r="C62" s="51" t="s">
        <v>22</v>
      </c>
      <c r="D62" s="93"/>
      <c r="F62" s="215"/>
      <c r="G62" s="216"/>
      <c r="H62" s="216"/>
      <c r="I62" s="216"/>
      <c r="J62" s="217"/>
    </row>
    <row r="63" spans="1:10" ht="13.8" thickBot="1" x14ac:dyDescent="0.3">
      <c r="A63" s="96" t="s">
        <v>36</v>
      </c>
      <c r="B63" s="97" t="e">
        <f>B62*B61</f>
        <v>#N/A</v>
      </c>
      <c r="C63" s="89" t="s">
        <v>37</v>
      </c>
      <c r="D63" s="98"/>
      <c r="F63" s="218"/>
      <c r="G63" s="219"/>
      <c r="H63" s="219"/>
      <c r="I63" s="219"/>
      <c r="J63" s="220"/>
    </row>
    <row r="64" spans="1:10" ht="13.8" thickBot="1" x14ac:dyDescent="0.3"/>
    <row r="65" spans="1:10" x14ac:dyDescent="0.25">
      <c r="A65" s="90" t="s">
        <v>29</v>
      </c>
      <c r="B65" s="45" t="s">
        <v>134</v>
      </c>
      <c r="C65" s="72"/>
      <c r="D65" s="46"/>
      <c r="F65" s="203" t="s">
        <v>135</v>
      </c>
      <c r="G65" s="204"/>
      <c r="H65" s="204"/>
      <c r="I65" s="204"/>
      <c r="J65" s="205"/>
    </row>
    <row r="66" spans="1:10" x14ac:dyDescent="0.25">
      <c r="A66" s="91" t="s">
        <v>47</v>
      </c>
      <c r="B66" s="92"/>
      <c r="C66" s="51" t="s">
        <v>40</v>
      </c>
      <c r="D66" s="93"/>
      <c r="F66" s="206"/>
      <c r="G66" s="207"/>
      <c r="H66" s="207"/>
      <c r="I66" s="207"/>
      <c r="J66" s="208"/>
    </row>
    <row r="67" spans="1:10" x14ac:dyDescent="0.25">
      <c r="A67" s="94" t="s">
        <v>44</v>
      </c>
      <c r="B67" s="95">
        <v>10</v>
      </c>
      <c r="C67" s="51" t="s">
        <v>41</v>
      </c>
      <c r="D67" s="93"/>
      <c r="F67" s="206"/>
      <c r="G67" s="207"/>
      <c r="H67" s="207"/>
      <c r="I67" s="207"/>
      <c r="J67" s="208"/>
    </row>
    <row r="68" spans="1:10" x14ac:dyDescent="0.25">
      <c r="A68" s="94" t="s">
        <v>45</v>
      </c>
      <c r="B68" s="92"/>
      <c r="C68" s="51" t="s">
        <v>38</v>
      </c>
      <c r="D68" s="93"/>
      <c r="F68" s="206"/>
      <c r="G68" s="207"/>
      <c r="H68" s="207"/>
      <c r="I68" s="207"/>
      <c r="J68" s="208"/>
    </row>
    <row r="69" spans="1:10" x14ac:dyDescent="0.25">
      <c r="A69" s="94" t="s">
        <v>35</v>
      </c>
      <c r="B69" s="86" t="e">
        <f>VLOOKUP(B66+B67,Reference!C222:M225,11,FALSE)</f>
        <v>#N/A</v>
      </c>
      <c r="C69" s="51" t="s">
        <v>22</v>
      </c>
      <c r="D69" s="93"/>
      <c r="F69" s="206"/>
      <c r="G69" s="207"/>
      <c r="H69" s="207"/>
      <c r="I69" s="207"/>
      <c r="J69" s="208"/>
    </row>
    <row r="70" spans="1:10" ht="13.8" thickBot="1" x14ac:dyDescent="0.3">
      <c r="A70" s="96" t="s">
        <v>36</v>
      </c>
      <c r="B70" s="97" t="e">
        <f>B69*B68</f>
        <v>#N/A</v>
      </c>
      <c r="C70" s="89" t="s">
        <v>37</v>
      </c>
      <c r="D70" s="98"/>
      <c r="F70" s="209"/>
      <c r="G70" s="210"/>
      <c r="H70" s="210"/>
      <c r="I70" s="210"/>
      <c r="J70" s="211"/>
    </row>
  </sheetData>
  <sheetProtection password="CB73" sheet="1" objects="1" scenarios="1"/>
  <mergeCells count="12">
    <mergeCell ref="D1:F1"/>
    <mergeCell ref="D2:F2"/>
    <mergeCell ref="E4:F4"/>
    <mergeCell ref="F8:J13"/>
    <mergeCell ref="F65:J70"/>
    <mergeCell ref="F44:J49"/>
    <mergeCell ref="F58:J63"/>
    <mergeCell ref="F15:J21"/>
    <mergeCell ref="F30:J35"/>
    <mergeCell ref="F23:J28"/>
    <mergeCell ref="F37:J42"/>
    <mergeCell ref="F51:J56"/>
  </mergeCells>
  <phoneticPr fontId="5" type="noConversion"/>
  <dataValidations count="14">
    <dataValidation type="list" allowBlank="1" showInputMessage="1" showErrorMessage="1" sqref="B39" xr:uid="{00000000-0002-0000-0100-000000000000}">
      <formula1>PRGPIP</formula1>
    </dataValidation>
    <dataValidation type="list" allowBlank="1" showInputMessage="1" showErrorMessage="1" sqref="B38" xr:uid="{00000000-0002-0000-0100-000001000000}">
      <formula1>DnGPIP</formula1>
    </dataValidation>
    <dataValidation type="list" allowBlank="1" showInputMessage="1" showErrorMessage="1" sqref="B25" xr:uid="{00000000-0002-0000-0100-000002000000}">
      <formula1>PRGIPS</formula1>
    </dataValidation>
    <dataValidation type="list" allowBlank="1" showInputMessage="1" showErrorMessage="1" sqref="B24" xr:uid="{00000000-0002-0000-0100-000003000000}">
      <formula1>DnGIPS</formula1>
    </dataValidation>
    <dataValidation type="list" allowBlank="1" showInputMessage="1" showErrorMessage="1" sqref="B16" xr:uid="{00000000-0002-0000-0100-000004000000}">
      <formula1>DnSWIPSSCH</formula1>
    </dataValidation>
    <dataValidation type="list" allowBlank="1" showInputMessage="1" showErrorMessage="1" sqref="B17" xr:uid="{00000000-0002-0000-0100-000005000000}">
      <formula1>SCH</formula1>
    </dataValidation>
    <dataValidation type="list" allowBlank="1" showInputMessage="1" showErrorMessage="1" sqref="B10" xr:uid="{00000000-0002-0000-0100-000006000000}">
      <formula1>PRSWIPSSDR</formula1>
    </dataValidation>
    <dataValidation type="list" allowBlank="1" showInputMessage="1" showErrorMessage="1" sqref="B9" xr:uid="{00000000-0002-0000-0100-000007000000}">
      <formula1>DnSWIPSSDR</formula1>
    </dataValidation>
    <dataValidation type="list" allowBlank="1" showInputMessage="1" showErrorMessage="1" sqref="B32" xr:uid="{00000000-0002-0000-0100-000008000000}">
      <formula1>PRSWPIP</formula1>
    </dataValidation>
    <dataValidation type="list" allowBlank="1" showInputMessage="1" showErrorMessage="1" sqref="B31" xr:uid="{00000000-0002-0000-0100-000009000000}">
      <formula1>DnSWPIP</formula1>
    </dataValidation>
    <dataValidation type="list" allowBlank="1" showInputMessage="1" showErrorMessage="1" sqref="B45" xr:uid="{00000000-0002-0000-0100-00000A000000}">
      <formula1>DnGSDR35</formula1>
    </dataValidation>
    <dataValidation type="list" allowBlank="1" showInputMessage="1" showErrorMessage="1" sqref="B52" xr:uid="{00000000-0002-0000-0100-00000B000000}">
      <formula1>DnGSDR26</formula1>
    </dataValidation>
    <dataValidation type="list" allowBlank="1" showInputMessage="1" showErrorMessage="1" sqref="B59" xr:uid="{00000000-0002-0000-0100-00000C000000}">
      <formula1>DnSWSewer</formula1>
    </dataValidation>
    <dataValidation type="list" allowBlank="1" showInputMessage="1" showErrorMessage="1" sqref="B66" xr:uid="{00000000-0002-0000-0100-00000D000000}">
      <formula1>Dngated</formula1>
    </dataValidation>
  </dataValidations>
  <pageMargins left="0.75" right="0.25" top="0.25" bottom="0.25" header="0.5" footer="0.5"/>
  <pageSetup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fitToPage="1"/>
  </sheetPr>
  <dimension ref="A1:J38"/>
  <sheetViews>
    <sheetView topLeftCell="A25" zoomScale="120" workbookViewId="0">
      <selection activeCell="B35" sqref="B35"/>
    </sheetView>
  </sheetViews>
  <sheetFormatPr defaultRowHeight="13.2" x14ac:dyDescent="0.25"/>
  <cols>
    <col min="1" max="1" width="16.6640625" customWidth="1"/>
    <col min="2" max="2" width="13.109375" customWidth="1"/>
    <col min="3" max="3" width="16.44140625" customWidth="1"/>
    <col min="4" max="4" width="10.88671875" customWidth="1"/>
    <col min="5" max="5" width="9.6640625" customWidth="1"/>
    <col min="6" max="6" width="10" customWidth="1"/>
    <col min="7" max="7" width="8" customWidth="1"/>
    <col min="8" max="8" width="10.88671875" customWidth="1"/>
    <col min="9" max="10" width="9.6640625" customWidth="1"/>
  </cols>
  <sheetData>
    <row r="1" spans="1:10" x14ac:dyDescent="0.25">
      <c r="A1" s="55" t="s">
        <v>60</v>
      </c>
      <c r="B1" s="55"/>
      <c r="C1" s="55"/>
      <c r="D1" s="200" t="s">
        <v>61</v>
      </c>
      <c r="E1" s="200"/>
      <c r="F1" s="200"/>
      <c r="G1" s="57"/>
      <c r="H1" s="55" t="s">
        <v>62</v>
      </c>
      <c r="I1" s="68"/>
      <c r="J1" s="56"/>
    </row>
    <row r="2" spans="1:10" x14ac:dyDescent="0.25">
      <c r="A2" s="55" t="s">
        <v>63</v>
      </c>
      <c r="B2" s="55"/>
      <c r="C2" s="55"/>
      <c r="D2" s="200" t="str">
        <f>Instructions!A3</f>
        <v>Version 110204</v>
      </c>
      <c r="E2" s="200"/>
      <c r="F2" s="200"/>
      <c r="G2" s="57"/>
      <c r="H2" s="55" t="s">
        <v>64</v>
      </c>
      <c r="I2" s="68"/>
      <c r="J2" s="56"/>
    </row>
    <row r="3" spans="1:10" x14ac:dyDescent="0.25">
      <c r="A3" s="55" t="s">
        <v>65</v>
      </c>
      <c r="B3" s="68"/>
      <c r="C3" s="55"/>
      <c r="D3" s="55" t="s">
        <v>66</v>
      </c>
      <c r="E3" s="68"/>
      <c r="F3" s="64"/>
      <c r="G3" s="56"/>
      <c r="H3" s="56"/>
      <c r="I3" s="56"/>
      <c r="J3" s="56"/>
    </row>
    <row r="4" spans="1:10" x14ac:dyDescent="0.25">
      <c r="A4" s="55" t="s">
        <v>67</v>
      </c>
      <c r="B4" s="68"/>
      <c r="C4" s="55"/>
      <c r="D4" s="55" t="s">
        <v>68</v>
      </c>
      <c r="E4" s="202">
        <f ca="1">TODAY()</f>
        <v>43979</v>
      </c>
      <c r="F4" s="202"/>
      <c r="G4" s="56"/>
      <c r="H4" s="56"/>
      <c r="I4" s="56"/>
      <c r="J4" s="56"/>
    </row>
    <row r="5" spans="1:10" x14ac:dyDescent="0.25">
      <c r="A5" s="55" t="s">
        <v>69</v>
      </c>
      <c r="B5" s="58" t="s">
        <v>70</v>
      </c>
      <c r="C5" s="59"/>
      <c r="D5" s="55" t="s">
        <v>68</v>
      </c>
      <c r="E5" s="60" t="s">
        <v>71</v>
      </c>
      <c r="F5" s="55"/>
      <c r="G5" s="56"/>
      <c r="H5" s="55"/>
      <c r="I5" s="56"/>
      <c r="J5" s="56"/>
    </row>
    <row r="6" spans="1:10" ht="13.8" thickBot="1" x14ac:dyDescent="0.3">
      <c r="A6" s="61" t="s">
        <v>72</v>
      </c>
      <c r="B6" s="70" t="s">
        <v>75</v>
      </c>
      <c r="C6" s="61"/>
      <c r="D6" s="63" t="s">
        <v>73</v>
      </c>
      <c r="E6" s="69"/>
      <c r="F6" s="62"/>
      <c r="G6" s="62"/>
      <c r="H6" s="61" t="s">
        <v>74</v>
      </c>
      <c r="I6" s="62"/>
      <c r="J6" s="62"/>
    </row>
    <row r="7" spans="1:10" ht="14.4" thickTop="1" thickBot="1" x14ac:dyDescent="0.3"/>
    <row r="8" spans="1:10" ht="12.75" customHeight="1" x14ac:dyDescent="0.25">
      <c r="A8" s="34" t="s">
        <v>29</v>
      </c>
      <c r="B8" s="47" t="s">
        <v>107</v>
      </c>
      <c r="C8" s="65"/>
      <c r="D8" s="48"/>
      <c r="F8" s="230" t="s">
        <v>108</v>
      </c>
      <c r="G8" s="231"/>
      <c r="H8" s="231"/>
      <c r="I8" s="231"/>
      <c r="J8" s="232"/>
    </row>
    <row r="9" spans="1:10" x14ac:dyDescent="0.25">
      <c r="A9" s="41" t="s">
        <v>47</v>
      </c>
      <c r="B9" s="42"/>
      <c r="C9" s="1" t="s">
        <v>40</v>
      </c>
      <c r="D9" s="36"/>
      <c r="F9" s="233"/>
      <c r="G9" s="234"/>
      <c r="H9" s="234"/>
      <c r="I9" s="234"/>
      <c r="J9" s="235"/>
    </row>
    <row r="10" spans="1:10" x14ac:dyDescent="0.25">
      <c r="A10" s="35" t="s">
        <v>46</v>
      </c>
      <c r="B10" s="42"/>
      <c r="C10" s="1"/>
      <c r="D10" s="36"/>
      <c r="F10" s="233"/>
      <c r="G10" s="234"/>
      <c r="H10" s="234"/>
      <c r="I10" s="234"/>
      <c r="J10" s="235"/>
    </row>
    <row r="11" spans="1:10" x14ac:dyDescent="0.25">
      <c r="A11" s="35" t="s">
        <v>45</v>
      </c>
      <c r="B11" s="42"/>
      <c r="C11" s="1" t="s">
        <v>38</v>
      </c>
      <c r="D11" s="36"/>
      <c r="F11" s="233"/>
      <c r="G11" s="234"/>
      <c r="H11" s="234"/>
      <c r="I11" s="234"/>
      <c r="J11" s="235"/>
    </row>
    <row r="12" spans="1:10" x14ac:dyDescent="0.25">
      <c r="A12" s="35" t="s">
        <v>44</v>
      </c>
      <c r="B12" s="52" t="e">
        <f>VLOOKUP(B9+B10,Reference!C230:M259,6,FALSE)</f>
        <v>#N/A</v>
      </c>
      <c r="C12" s="1" t="s">
        <v>41</v>
      </c>
      <c r="D12" s="36"/>
      <c r="F12" s="233"/>
      <c r="G12" s="234"/>
      <c r="H12" s="234"/>
      <c r="I12" s="234"/>
      <c r="J12" s="235"/>
    </row>
    <row r="13" spans="1:10" x14ac:dyDescent="0.25">
      <c r="A13" s="35" t="s">
        <v>35</v>
      </c>
      <c r="B13" s="32" t="e">
        <f>VLOOKUP(B9+B10,Reference!C230:M259,11,FALSE)</f>
        <v>#N/A</v>
      </c>
      <c r="C13" s="1" t="s">
        <v>22</v>
      </c>
      <c r="D13" s="36"/>
      <c r="F13" s="233"/>
      <c r="G13" s="234"/>
      <c r="H13" s="234"/>
      <c r="I13" s="234"/>
      <c r="J13" s="235"/>
    </row>
    <row r="14" spans="1:10" ht="13.8" thickBot="1" x14ac:dyDescent="0.3">
      <c r="A14" s="37" t="s">
        <v>36</v>
      </c>
      <c r="B14" s="38" t="e">
        <f>B13*B11</f>
        <v>#N/A</v>
      </c>
      <c r="C14" s="3" t="s">
        <v>37</v>
      </c>
      <c r="D14" s="39"/>
      <c r="F14" s="236"/>
      <c r="G14" s="237"/>
      <c r="H14" s="237"/>
      <c r="I14" s="237"/>
      <c r="J14" s="238"/>
    </row>
    <row r="15" spans="1:10" ht="13.8" thickBot="1" x14ac:dyDescent="0.3"/>
    <row r="16" spans="1:10" x14ac:dyDescent="0.25">
      <c r="A16" s="34" t="s">
        <v>29</v>
      </c>
      <c r="B16" s="47" t="s">
        <v>48</v>
      </c>
      <c r="C16" s="65"/>
      <c r="D16" s="48"/>
      <c r="F16" s="221" t="s">
        <v>85</v>
      </c>
      <c r="G16" s="222"/>
      <c r="H16" s="222"/>
      <c r="I16" s="222"/>
      <c r="J16" s="223"/>
    </row>
    <row r="17" spans="1:10" x14ac:dyDescent="0.25">
      <c r="A17" s="41" t="s">
        <v>47</v>
      </c>
      <c r="B17" s="42"/>
      <c r="C17" s="1" t="s">
        <v>40</v>
      </c>
      <c r="D17" s="36"/>
      <c r="F17" s="224"/>
      <c r="G17" s="225"/>
      <c r="H17" s="225"/>
      <c r="I17" s="225"/>
      <c r="J17" s="226"/>
    </row>
    <row r="18" spans="1:10" x14ac:dyDescent="0.25">
      <c r="A18" s="35" t="s">
        <v>45</v>
      </c>
      <c r="B18" s="42"/>
      <c r="C18" s="1" t="s">
        <v>38</v>
      </c>
      <c r="D18" s="36"/>
      <c r="F18" s="224"/>
      <c r="G18" s="225"/>
      <c r="H18" s="225"/>
      <c r="I18" s="225"/>
      <c r="J18" s="226"/>
    </row>
    <row r="19" spans="1:10" x14ac:dyDescent="0.25">
      <c r="A19" s="35" t="s">
        <v>35</v>
      </c>
      <c r="B19" s="32" t="e">
        <f>VLOOKUP(B17,Reference!C306:M315,11,FALSE)</f>
        <v>#N/A</v>
      </c>
      <c r="C19" s="1" t="s">
        <v>22</v>
      </c>
      <c r="D19" s="36"/>
      <c r="F19" s="224"/>
      <c r="G19" s="225"/>
      <c r="H19" s="225"/>
      <c r="I19" s="225"/>
      <c r="J19" s="226"/>
    </row>
    <row r="20" spans="1:10" ht="13.8" thickBot="1" x14ac:dyDescent="0.3">
      <c r="A20" s="37" t="s">
        <v>36</v>
      </c>
      <c r="B20" s="38" t="e">
        <f>B19*B18</f>
        <v>#N/A</v>
      </c>
      <c r="C20" s="3" t="s">
        <v>37</v>
      </c>
      <c r="D20" s="39"/>
      <c r="F20" s="227"/>
      <c r="G20" s="228"/>
      <c r="H20" s="228"/>
      <c r="I20" s="228"/>
      <c r="J20" s="229"/>
    </row>
    <row r="21" spans="1:10" ht="13.8" thickBot="1" x14ac:dyDescent="0.3"/>
    <row r="22" spans="1:10" x14ac:dyDescent="0.25">
      <c r="A22" s="34" t="s">
        <v>29</v>
      </c>
      <c r="B22" s="47" t="s">
        <v>49</v>
      </c>
      <c r="C22" s="65"/>
      <c r="D22" s="48"/>
      <c r="F22" s="221" t="s">
        <v>86</v>
      </c>
      <c r="G22" s="222"/>
      <c r="H22" s="222"/>
      <c r="I22" s="222"/>
      <c r="J22" s="223"/>
    </row>
    <row r="23" spans="1:10" x14ac:dyDescent="0.25">
      <c r="A23" s="41" t="s">
        <v>47</v>
      </c>
      <c r="B23" s="42"/>
      <c r="C23" s="1" t="s">
        <v>40</v>
      </c>
      <c r="D23" s="36"/>
      <c r="F23" s="224"/>
      <c r="G23" s="225"/>
      <c r="H23" s="225"/>
      <c r="I23" s="225"/>
      <c r="J23" s="226"/>
    </row>
    <row r="24" spans="1:10" x14ac:dyDescent="0.25">
      <c r="A24" s="35" t="s">
        <v>45</v>
      </c>
      <c r="B24" s="42"/>
      <c r="C24" s="1" t="s">
        <v>38</v>
      </c>
      <c r="D24" s="36"/>
      <c r="F24" s="224"/>
      <c r="G24" s="225"/>
      <c r="H24" s="225"/>
      <c r="I24" s="225"/>
      <c r="J24" s="226"/>
    </row>
    <row r="25" spans="1:10" x14ac:dyDescent="0.25">
      <c r="A25" s="35" t="s">
        <v>35</v>
      </c>
      <c r="B25" s="32" t="e">
        <f>VLOOKUP(B23,Reference!C320:M327,11,FALSE)</f>
        <v>#N/A</v>
      </c>
      <c r="C25" s="1" t="s">
        <v>22</v>
      </c>
      <c r="D25" s="36"/>
      <c r="F25" s="224"/>
      <c r="G25" s="225"/>
      <c r="H25" s="225"/>
      <c r="I25" s="225"/>
      <c r="J25" s="226"/>
    </row>
    <row r="26" spans="1:10" ht="13.8" thickBot="1" x14ac:dyDescent="0.3">
      <c r="A26" s="37" t="s">
        <v>36</v>
      </c>
      <c r="B26" s="38" t="e">
        <f>B25*B24</f>
        <v>#N/A</v>
      </c>
      <c r="C26" s="3" t="s">
        <v>37</v>
      </c>
      <c r="D26" s="39"/>
      <c r="F26" s="227"/>
      <c r="G26" s="228"/>
      <c r="H26" s="228"/>
      <c r="I26" s="228"/>
      <c r="J26" s="229"/>
    </row>
    <row r="27" spans="1:10" ht="13.8" thickBot="1" x14ac:dyDescent="0.3"/>
    <row r="28" spans="1:10" x14ac:dyDescent="0.25">
      <c r="A28" s="34" t="s">
        <v>29</v>
      </c>
      <c r="B28" s="47" t="s">
        <v>52</v>
      </c>
      <c r="C28" s="65"/>
      <c r="D28" s="48"/>
      <c r="F28" s="221" t="s">
        <v>87</v>
      </c>
      <c r="G28" s="222"/>
      <c r="H28" s="222"/>
      <c r="I28" s="222"/>
      <c r="J28" s="223"/>
    </row>
    <row r="29" spans="1:10" x14ac:dyDescent="0.25">
      <c r="A29" s="41" t="s">
        <v>47</v>
      </c>
      <c r="B29" s="42"/>
      <c r="C29" s="1" t="s">
        <v>40</v>
      </c>
      <c r="D29" s="36"/>
      <c r="F29" s="224"/>
      <c r="G29" s="225"/>
      <c r="H29" s="225"/>
      <c r="I29" s="225"/>
      <c r="J29" s="226"/>
    </row>
    <row r="30" spans="1:10" x14ac:dyDescent="0.25">
      <c r="A30" s="35" t="s">
        <v>45</v>
      </c>
      <c r="B30" s="42"/>
      <c r="C30" s="1" t="s">
        <v>38</v>
      </c>
      <c r="D30" s="36"/>
      <c r="F30" s="224"/>
      <c r="G30" s="225"/>
      <c r="H30" s="225"/>
      <c r="I30" s="225"/>
      <c r="J30" s="226"/>
    </row>
    <row r="31" spans="1:10" x14ac:dyDescent="0.25">
      <c r="A31" s="35" t="s">
        <v>35</v>
      </c>
      <c r="B31" s="32" t="e">
        <f>VLOOKUP(B29,Reference!C332:M338,11,FALSE)</f>
        <v>#N/A</v>
      </c>
      <c r="C31" s="1" t="s">
        <v>22</v>
      </c>
      <c r="D31" s="36"/>
      <c r="F31" s="224"/>
      <c r="G31" s="225"/>
      <c r="H31" s="225"/>
      <c r="I31" s="225"/>
      <c r="J31" s="226"/>
    </row>
    <row r="32" spans="1:10" ht="13.8" thickBot="1" x14ac:dyDescent="0.3">
      <c r="A32" s="37" t="s">
        <v>36</v>
      </c>
      <c r="B32" s="38" t="e">
        <f>B31*B30</f>
        <v>#N/A</v>
      </c>
      <c r="C32" s="3" t="s">
        <v>37</v>
      </c>
      <c r="D32" s="39"/>
      <c r="F32" s="227"/>
      <c r="G32" s="228"/>
      <c r="H32" s="228"/>
      <c r="I32" s="228"/>
      <c r="J32" s="229"/>
    </row>
    <row r="33" spans="1:10" ht="13.8" thickBot="1" x14ac:dyDescent="0.3"/>
    <row r="34" spans="1:10" x14ac:dyDescent="0.25">
      <c r="A34" s="34" t="s">
        <v>29</v>
      </c>
      <c r="B34" s="47" t="s">
        <v>54</v>
      </c>
      <c r="C34" s="65"/>
      <c r="D34" s="48"/>
      <c r="F34" s="221" t="s">
        <v>88</v>
      </c>
      <c r="G34" s="222"/>
      <c r="H34" s="222"/>
      <c r="I34" s="222"/>
      <c r="J34" s="223"/>
    </row>
    <row r="35" spans="1:10" x14ac:dyDescent="0.25">
      <c r="A35" s="41" t="s">
        <v>47</v>
      </c>
      <c r="B35" s="42"/>
      <c r="C35" s="1" t="s">
        <v>40</v>
      </c>
      <c r="D35" s="36"/>
      <c r="F35" s="224"/>
      <c r="G35" s="225"/>
      <c r="H35" s="225"/>
      <c r="I35" s="225"/>
      <c r="J35" s="226"/>
    </row>
    <row r="36" spans="1:10" x14ac:dyDescent="0.25">
      <c r="A36" s="35" t="s">
        <v>45</v>
      </c>
      <c r="B36" s="42"/>
      <c r="C36" s="1" t="s">
        <v>38</v>
      </c>
      <c r="D36" s="36"/>
      <c r="F36" s="224"/>
      <c r="G36" s="225"/>
      <c r="H36" s="225"/>
      <c r="I36" s="225"/>
      <c r="J36" s="226"/>
    </row>
    <row r="37" spans="1:10" x14ac:dyDescent="0.25">
      <c r="A37" s="35" t="s">
        <v>35</v>
      </c>
      <c r="B37" s="32" t="e">
        <f>VLOOKUP(B35,Reference!C343:M351,11,FALSE)</f>
        <v>#N/A</v>
      </c>
      <c r="C37" s="1" t="s">
        <v>22</v>
      </c>
      <c r="D37" s="36"/>
      <c r="F37" s="224"/>
      <c r="G37" s="225"/>
      <c r="H37" s="225"/>
      <c r="I37" s="225"/>
      <c r="J37" s="226"/>
    </row>
    <row r="38" spans="1:10" ht="13.8" thickBot="1" x14ac:dyDescent="0.3">
      <c r="A38" s="37" t="s">
        <v>36</v>
      </c>
      <c r="B38" s="38" t="e">
        <f>B37*B36</f>
        <v>#N/A</v>
      </c>
      <c r="C38" s="3" t="s">
        <v>37</v>
      </c>
      <c r="D38" s="39"/>
      <c r="F38" s="227"/>
      <c r="G38" s="228"/>
      <c r="H38" s="228"/>
      <c r="I38" s="228"/>
      <c r="J38" s="229"/>
    </row>
  </sheetData>
  <sheetProtection password="CB73" sheet="1" objects="1" scenarios="1"/>
  <mergeCells count="8">
    <mergeCell ref="F28:J32"/>
    <mergeCell ref="F34:J38"/>
    <mergeCell ref="D1:F1"/>
    <mergeCell ref="D2:F2"/>
    <mergeCell ref="E4:F4"/>
    <mergeCell ref="F8:J14"/>
    <mergeCell ref="F16:J20"/>
    <mergeCell ref="F22:J26"/>
  </mergeCells>
  <phoneticPr fontId="5" type="noConversion"/>
  <dataValidations count="6">
    <dataValidation type="list" allowBlank="1" showInputMessage="1" showErrorMessage="1" sqref="B10" xr:uid="{00000000-0002-0000-0200-000000000000}">
      <formula1>SCHSteel</formula1>
    </dataValidation>
    <dataValidation type="list" allowBlank="1" showInputMessage="1" showErrorMessage="1" sqref="B9" xr:uid="{00000000-0002-0000-0200-000001000000}">
      <formula1>DnSteel</formula1>
    </dataValidation>
    <dataValidation type="list" allowBlank="1" showInputMessage="1" showErrorMessage="1" sqref="B35" xr:uid="{00000000-0002-0000-0200-000002000000}">
      <formula1>Dn8GA</formula1>
    </dataValidation>
    <dataValidation type="list" allowBlank="1" showInputMessage="1" showErrorMessage="1" sqref="B29" xr:uid="{00000000-0002-0000-0200-000003000000}">
      <formula1>Dn10GA</formula1>
    </dataValidation>
    <dataValidation type="list" allowBlank="1" showInputMessage="1" showErrorMessage="1" sqref="B23" xr:uid="{00000000-0002-0000-0200-000004000000}">
      <formula1>Dn12GA</formula1>
    </dataValidation>
    <dataValidation type="list" allowBlank="1" showInputMessage="1" showErrorMessage="1" sqref="B17" xr:uid="{00000000-0002-0000-0200-000005000000}">
      <formula1>Dn14GA</formula1>
    </dataValidation>
  </dataValidations>
  <pageMargins left="0.75" right="0.25" top="0.25" bottom="0.25"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pageSetUpPr fitToPage="1"/>
  </sheetPr>
  <dimension ref="A1:J38"/>
  <sheetViews>
    <sheetView topLeftCell="A19" zoomScale="120" workbookViewId="0">
      <selection activeCell="B36" sqref="B36"/>
    </sheetView>
  </sheetViews>
  <sheetFormatPr defaultRowHeight="13.2" x14ac:dyDescent="0.25"/>
  <cols>
    <col min="1" max="1" width="16.6640625" customWidth="1"/>
    <col min="2" max="2" width="13.109375" customWidth="1"/>
    <col min="3" max="3" width="16.44140625" customWidth="1"/>
    <col min="4" max="4" width="10.88671875" customWidth="1"/>
    <col min="5" max="5" width="9.6640625" customWidth="1"/>
    <col min="6" max="6" width="10" customWidth="1"/>
    <col min="7" max="7" width="8" customWidth="1"/>
    <col min="8" max="8" width="10.88671875" customWidth="1"/>
    <col min="9" max="10" width="9.6640625" customWidth="1"/>
  </cols>
  <sheetData>
    <row r="1" spans="1:10" x14ac:dyDescent="0.25">
      <c r="A1" s="55" t="s">
        <v>60</v>
      </c>
      <c r="B1" s="55"/>
      <c r="C1" s="55"/>
      <c r="D1" s="200" t="s">
        <v>61</v>
      </c>
      <c r="E1" s="200"/>
      <c r="F1" s="200"/>
      <c r="G1" s="57"/>
      <c r="H1" s="55" t="s">
        <v>62</v>
      </c>
      <c r="I1" s="68"/>
      <c r="J1" s="56"/>
    </row>
    <row r="2" spans="1:10" x14ac:dyDescent="0.25">
      <c r="A2" s="55" t="s">
        <v>63</v>
      </c>
      <c r="B2" s="55"/>
      <c r="C2" s="55"/>
      <c r="D2" s="200" t="str">
        <f>Instructions!A3</f>
        <v>Version 110204</v>
      </c>
      <c r="E2" s="200"/>
      <c r="F2" s="200"/>
      <c r="G2" s="57"/>
      <c r="H2" s="55" t="s">
        <v>64</v>
      </c>
      <c r="I2" s="68"/>
      <c r="J2" s="56"/>
    </row>
    <row r="3" spans="1:10" x14ac:dyDescent="0.25">
      <c r="A3" s="55" t="s">
        <v>65</v>
      </c>
      <c r="B3" s="68"/>
      <c r="C3" s="55"/>
      <c r="D3" s="55" t="s">
        <v>66</v>
      </c>
      <c r="E3" s="68"/>
      <c r="F3" s="64"/>
      <c r="G3" s="56"/>
      <c r="H3" s="56"/>
      <c r="I3" s="56"/>
      <c r="J3" s="56"/>
    </row>
    <row r="4" spans="1:10" x14ac:dyDescent="0.25">
      <c r="A4" s="55" t="s">
        <v>67</v>
      </c>
      <c r="B4" s="68"/>
      <c r="C4" s="55"/>
      <c r="D4" s="55" t="s">
        <v>68</v>
      </c>
      <c r="E4" s="202">
        <f ca="1">TODAY()</f>
        <v>43979</v>
      </c>
      <c r="F4" s="202"/>
      <c r="G4" s="56"/>
      <c r="H4" s="56"/>
      <c r="I4" s="56"/>
      <c r="J4" s="56"/>
    </row>
    <row r="5" spans="1:10" x14ac:dyDescent="0.25">
      <c r="A5" s="55" t="s">
        <v>69</v>
      </c>
      <c r="B5" s="58" t="s">
        <v>70</v>
      </c>
      <c r="C5" s="59"/>
      <c r="D5" s="55" t="s">
        <v>68</v>
      </c>
      <c r="E5" s="60" t="s">
        <v>71</v>
      </c>
      <c r="F5" s="55"/>
      <c r="G5" s="56"/>
      <c r="H5" s="55"/>
      <c r="I5" s="56"/>
      <c r="J5" s="56"/>
    </row>
    <row r="6" spans="1:10" ht="13.8" thickBot="1" x14ac:dyDescent="0.3">
      <c r="A6" s="61" t="s">
        <v>72</v>
      </c>
      <c r="B6" s="70" t="s">
        <v>75</v>
      </c>
      <c r="C6" s="61"/>
      <c r="D6" s="63" t="s">
        <v>73</v>
      </c>
      <c r="E6" s="69"/>
      <c r="F6" s="62"/>
      <c r="G6" s="62"/>
      <c r="H6" s="61" t="s">
        <v>74</v>
      </c>
      <c r="I6" s="62"/>
      <c r="J6" s="62"/>
    </row>
    <row r="7" spans="1:10" ht="14.4" thickTop="1" thickBot="1" x14ac:dyDescent="0.3"/>
    <row r="8" spans="1:10" ht="12.75" customHeight="1" x14ac:dyDescent="0.25">
      <c r="A8" s="34" t="s">
        <v>29</v>
      </c>
      <c r="B8" s="53" t="s">
        <v>80</v>
      </c>
      <c r="C8" s="66"/>
      <c r="D8" s="54"/>
      <c r="F8" s="203" t="s">
        <v>81</v>
      </c>
      <c r="G8" s="204"/>
      <c r="H8" s="204"/>
      <c r="I8" s="204"/>
      <c r="J8" s="205"/>
    </row>
    <row r="9" spans="1:10" x14ac:dyDescent="0.25">
      <c r="A9" s="41" t="s">
        <v>47</v>
      </c>
      <c r="B9" s="42"/>
      <c r="C9" s="1" t="s">
        <v>40</v>
      </c>
      <c r="D9" s="36"/>
      <c r="F9" s="206"/>
      <c r="G9" s="207"/>
      <c r="H9" s="207"/>
      <c r="I9" s="207"/>
      <c r="J9" s="208"/>
    </row>
    <row r="10" spans="1:10" x14ac:dyDescent="0.25">
      <c r="A10" s="35" t="s">
        <v>44</v>
      </c>
      <c r="B10" s="42"/>
      <c r="C10" s="1" t="s">
        <v>41</v>
      </c>
      <c r="D10" s="36"/>
      <c r="F10" s="206"/>
      <c r="G10" s="207"/>
      <c r="H10" s="207"/>
      <c r="I10" s="207"/>
      <c r="J10" s="208"/>
    </row>
    <row r="11" spans="1:10" x14ac:dyDescent="0.25">
      <c r="A11" s="35" t="s">
        <v>45</v>
      </c>
      <c r="B11" s="42"/>
      <c r="C11" s="1" t="s">
        <v>38</v>
      </c>
      <c r="D11" s="36"/>
      <c r="F11" s="206"/>
      <c r="G11" s="207"/>
      <c r="H11" s="207"/>
      <c r="I11" s="207"/>
      <c r="J11" s="208"/>
    </row>
    <row r="12" spans="1:10" x14ac:dyDescent="0.25">
      <c r="A12" s="35" t="s">
        <v>35</v>
      </c>
      <c r="B12" s="32" t="e">
        <f>VLOOKUP(B9+B10,Reference!C462:M508,11,FALSE)</f>
        <v>#N/A</v>
      </c>
      <c r="C12" s="1" t="s">
        <v>22</v>
      </c>
      <c r="D12" s="36"/>
      <c r="F12" s="206"/>
      <c r="G12" s="207"/>
      <c r="H12" s="207"/>
      <c r="I12" s="207"/>
      <c r="J12" s="208"/>
    </row>
    <row r="13" spans="1:10" ht="13.8" thickBot="1" x14ac:dyDescent="0.3">
      <c r="A13" s="37" t="s">
        <v>36</v>
      </c>
      <c r="B13" s="38" t="e">
        <f>B12*B11</f>
        <v>#N/A</v>
      </c>
      <c r="C13" s="3" t="s">
        <v>37</v>
      </c>
      <c r="D13" s="39"/>
      <c r="F13" s="209"/>
      <c r="G13" s="210"/>
      <c r="H13" s="210"/>
      <c r="I13" s="210"/>
      <c r="J13" s="211"/>
    </row>
    <row r="14" spans="1:10" ht="13.8" thickBot="1" x14ac:dyDescent="0.3">
      <c r="A14" s="1"/>
      <c r="B14" s="1"/>
      <c r="C14" s="43"/>
    </row>
    <row r="15" spans="1:10" x14ac:dyDescent="0.25">
      <c r="A15" s="34" t="s">
        <v>29</v>
      </c>
      <c r="B15" s="53" t="s">
        <v>79</v>
      </c>
      <c r="C15" s="66"/>
      <c r="D15" s="54"/>
      <c r="F15" s="239" t="s">
        <v>150</v>
      </c>
      <c r="G15" s="240"/>
      <c r="H15" s="240"/>
      <c r="I15" s="240"/>
      <c r="J15" s="241"/>
    </row>
    <row r="16" spans="1:10" x14ac:dyDescent="0.25">
      <c r="A16" s="41" t="s">
        <v>47</v>
      </c>
      <c r="B16" s="42"/>
      <c r="C16" s="1" t="s">
        <v>40</v>
      </c>
      <c r="D16" s="36"/>
      <c r="F16" s="242"/>
      <c r="G16" s="243"/>
      <c r="H16" s="243"/>
      <c r="I16" s="243"/>
      <c r="J16" s="244"/>
    </row>
    <row r="17" spans="1:10" x14ac:dyDescent="0.25">
      <c r="A17" s="35" t="s">
        <v>44</v>
      </c>
      <c r="B17" s="42"/>
      <c r="C17" s="1" t="s">
        <v>41</v>
      </c>
      <c r="D17" s="36"/>
      <c r="F17" s="242"/>
      <c r="G17" s="243"/>
      <c r="H17" s="243"/>
      <c r="I17" s="243"/>
      <c r="J17" s="244"/>
    </row>
    <row r="18" spans="1:10" x14ac:dyDescent="0.25">
      <c r="A18" s="35" t="s">
        <v>45</v>
      </c>
      <c r="B18" s="42"/>
      <c r="C18" s="1" t="s">
        <v>38</v>
      </c>
      <c r="D18" s="36"/>
      <c r="F18" s="242"/>
      <c r="G18" s="243"/>
      <c r="H18" s="243"/>
      <c r="I18" s="243"/>
      <c r="J18" s="244"/>
    </row>
    <row r="19" spans="1:10" x14ac:dyDescent="0.25">
      <c r="A19" s="35" t="s">
        <v>35</v>
      </c>
      <c r="B19" s="32" t="e">
        <f>VLOOKUP(B16+B17,Reference!C356:M457,11,FALSE)</f>
        <v>#N/A</v>
      </c>
      <c r="C19" s="1" t="s">
        <v>22</v>
      </c>
      <c r="D19" s="36"/>
      <c r="F19" s="242"/>
      <c r="G19" s="243"/>
      <c r="H19" s="243"/>
      <c r="I19" s="243"/>
      <c r="J19" s="244"/>
    </row>
    <row r="20" spans="1:10" ht="13.8" thickBot="1" x14ac:dyDescent="0.3">
      <c r="A20" s="37" t="s">
        <v>36</v>
      </c>
      <c r="B20" s="38" t="e">
        <f>B19*B18</f>
        <v>#N/A</v>
      </c>
      <c r="C20" s="3" t="s">
        <v>37</v>
      </c>
      <c r="D20" s="39"/>
      <c r="F20" s="245"/>
      <c r="G20" s="246"/>
      <c r="H20" s="246"/>
      <c r="I20" s="246"/>
      <c r="J20" s="247"/>
    </row>
    <row r="21" spans="1:10" ht="13.8" thickBot="1" x14ac:dyDescent="0.3"/>
    <row r="22" spans="1:10" x14ac:dyDescent="0.25">
      <c r="A22" s="34" t="s">
        <v>29</v>
      </c>
      <c r="B22" s="53" t="s">
        <v>84</v>
      </c>
      <c r="C22" s="66"/>
      <c r="D22" s="54"/>
      <c r="F22" s="203" t="s">
        <v>91</v>
      </c>
      <c r="G22" s="204"/>
      <c r="H22" s="204"/>
      <c r="I22" s="204"/>
      <c r="J22" s="205"/>
    </row>
    <row r="23" spans="1:10" x14ac:dyDescent="0.25">
      <c r="A23" s="41" t="s">
        <v>47</v>
      </c>
      <c r="B23" s="42"/>
      <c r="C23" s="1" t="s">
        <v>40</v>
      </c>
      <c r="D23" s="36"/>
      <c r="F23" s="206"/>
      <c r="G23" s="207"/>
      <c r="H23" s="207"/>
      <c r="I23" s="207"/>
      <c r="J23" s="208"/>
    </row>
    <row r="24" spans="1:10" x14ac:dyDescent="0.25">
      <c r="A24" s="35" t="s">
        <v>45</v>
      </c>
      <c r="B24" s="42"/>
      <c r="C24" s="1" t="s">
        <v>38</v>
      </c>
      <c r="D24" s="36"/>
      <c r="F24" s="206"/>
      <c r="G24" s="207"/>
      <c r="H24" s="207"/>
      <c r="I24" s="207"/>
      <c r="J24" s="208"/>
    </row>
    <row r="25" spans="1:10" x14ac:dyDescent="0.25">
      <c r="A25" s="35" t="s">
        <v>35</v>
      </c>
      <c r="B25" s="32" t="e">
        <f>VLOOKUP(B23,Reference!C513:M516,11,FALSE)</f>
        <v>#N/A</v>
      </c>
      <c r="C25" s="1" t="s">
        <v>22</v>
      </c>
      <c r="D25" s="36"/>
      <c r="F25" s="206"/>
      <c r="G25" s="207"/>
      <c r="H25" s="207"/>
      <c r="I25" s="207"/>
      <c r="J25" s="208"/>
    </row>
    <row r="26" spans="1:10" ht="13.8" thickBot="1" x14ac:dyDescent="0.3">
      <c r="A26" s="37" t="s">
        <v>36</v>
      </c>
      <c r="B26" s="38" t="e">
        <f>B25*B24</f>
        <v>#N/A</v>
      </c>
      <c r="C26" s="3" t="s">
        <v>37</v>
      </c>
      <c r="D26" s="39"/>
      <c r="F26" s="209"/>
      <c r="G26" s="210"/>
      <c r="H26" s="210"/>
      <c r="I26" s="210"/>
      <c r="J26" s="211"/>
    </row>
    <row r="27" spans="1:10" ht="13.8" thickBot="1" x14ac:dyDescent="0.3">
      <c r="A27" s="1"/>
      <c r="B27" s="1"/>
      <c r="C27" s="43"/>
    </row>
    <row r="28" spans="1:10" ht="12.75" customHeight="1" x14ac:dyDescent="0.25">
      <c r="A28" s="34" t="s">
        <v>29</v>
      </c>
      <c r="B28" s="49" t="s">
        <v>30</v>
      </c>
      <c r="C28" s="67"/>
      <c r="D28" s="50"/>
      <c r="F28" s="203" t="s">
        <v>89</v>
      </c>
      <c r="G28" s="204"/>
      <c r="H28" s="204"/>
      <c r="I28" s="204"/>
      <c r="J28" s="205"/>
    </row>
    <row r="29" spans="1:10" x14ac:dyDescent="0.25">
      <c r="A29" s="41" t="s">
        <v>47</v>
      </c>
      <c r="B29" s="42"/>
      <c r="C29" s="1" t="s">
        <v>40</v>
      </c>
      <c r="D29" s="36"/>
      <c r="F29" s="206"/>
      <c r="G29" s="207"/>
      <c r="H29" s="207"/>
      <c r="I29" s="207"/>
      <c r="J29" s="208"/>
    </row>
    <row r="30" spans="1:10" x14ac:dyDescent="0.25">
      <c r="A30" s="35" t="s">
        <v>45</v>
      </c>
      <c r="B30" s="42"/>
      <c r="C30" s="1" t="s">
        <v>38</v>
      </c>
      <c r="D30" s="36"/>
      <c r="F30" s="206"/>
      <c r="G30" s="207"/>
      <c r="H30" s="207"/>
      <c r="I30" s="207"/>
      <c r="J30" s="208"/>
    </row>
    <row r="31" spans="1:10" x14ac:dyDescent="0.25">
      <c r="A31" s="35" t="s">
        <v>35</v>
      </c>
      <c r="B31" s="32" t="e">
        <f>VLOOKUP(B29,Reference!C276:M284,11,FALSE)</f>
        <v>#N/A</v>
      </c>
      <c r="C31" s="1" t="s">
        <v>22</v>
      </c>
      <c r="D31" s="36"/>
      <c r="F31" s="206"/>
      <c r="G31" s="207"/>
      <c r="H31" s="207"/>
      <c r="I31" s="207"/>
      <c r="J31" s="208"/>
    </row>
    <row r="32" spans="1:10" ht="13.8" thickBot="1" x14ac:dyDescent="0.3">
      <c r="A32" s="37" t="s">
        <v>36</v>
      </c>
      <c r="B32" s="38" t="e">
        <f>B31*B30</f>
        <v>#N/A</v>
      </c>
      <c r="C32" s="3" t="s">
        <v>37</v>
      </c>
      <c r="D32" s="39"/>
      <c r="F32" s="209"/>
      <c r="G32" s="210"/>
      <c r="H32" s="210"/>
      <c r="I32" s="210"/>
      <c r="J32" s="211"/>
    </row>
    <row r="33" spans="1:10" ht="13.8" thickBot="1" x14ac:dyDescent="0.3">
      <c r="A33" s="1"/>
      <c r="B33" s="1"/>
      <c r="C33" s="1"/>
    </row>
    <row r="34" spans="1:10" ht="12.75" customHeight="1" x14ac:dyDescent="0.25">
      <c r="A34" s="34" t="s">
        <v>29</v>
      </c>
      <c r="B34" s="49" t="s">
        <v>34</v>
      </c>
      <c r="C34" s="67"/>
      <c r="D34" s="50"/>
      <c r="F34" s="203" t="s">
        <v>90</v>
      </c>
      <c r="G34" s="204"/>
      <c r="H34" s="204"/>
      <c r="I34" s="204"/>
      <c r="J34" s="205"/>
    </row>
    <row r="35" spans="1:10" x14ac:dyDescent="0.25">
      <c r="A35" s="41" t="s">
        <v>47</v>
      </c>
      <c r="B35" s="42"/>
      <c r="C35" s="1" t="s">
        <v>40</v>
      </c>
      <c r="D35" s="36"/>
      <c r="F35" s="206"/>
      <c r="G35" s="207"/>
      <c r="H35" s="207"/>
      <c r="I35" s="207"/>
      <c r="J35" s="208"/>
    </row>
    <row r="36" spans="1:10" x14ac:dyDescent="0.25">
      <c r="A36" s="35" t="s">
        <v>45</v>
      </c>
      <c r="B36" s="42"/>
      <c r="C36" s="1" t="s">
        <v>38</v>
      </c>
      <c r="D36" s="36"/>
      <c r="F36" s="206"/>
      <c r="G36" s="207"/>
      <c r="H36" s="207"/>
      <c r="I36" s="207"/>
      <c r="J36" s="208"/>
    </row>
    <row r="37" spans="1:10" x14ac:dyDescent="0.25">
      <c r="A37" s="35" t="s">
        <v>35</v>
      </c>
      <c r="B37" s="32" t="e">
        <f>VLOOKUP(B35,Reference!C289:M301,11,FALSE)</f>
        <v>#N/A</v>
      </c>
      <c r="C37" s="1" t="s">
        <v>22</v>
      </c>
      <c r="D37" s="36"/>
      <c r="F37" s="206"/>
      <c r="G37" s="207"/>
      <c r="H37" s="207"/>
      <c r="I37" s="207"/>
      <c r="J37" s="208"/>
    </row>
    <row r="38" spans="1:10" ht="13.8" thickBot="1" x14ac:dyDescent="0.3">
      <c r="A38" s="37" t="s">
        <v>36</v>
      </c>
      <c r="B38" s="38" t="e">
        <f>B37*B36</f>
        <v>#N/A</v>
      </c>
      <c r="C38" s="3" t="s">
        <v>37</v>
      </c>
      <c r="D38" s="39"/>
      <c r="F38" s="209"/>
      <c r="G38" s="210"/>
      <c r="H38" s="210"/>
      <c r="I38" s="210"/>
      <c r="J38" s="211"/>
    </row>
  </sheetData>
  <sheetProtection password="CB73" sheet="1" objects="1" scenarios="1"/>
  <mergeCells count="8">
    <mergeCell ref="F34:J38"/>
    <mergeCell ref="F15:J20"/>
    <mergeCell ref="F28:J32"/>
    <mergeCell ref="D1:F1"/>
    <mergeCell ref="D2:F2"/>
    <mergeCell ref="E4:F4"/>
    <mergeCell ref="F8:J13"/>
    <mergeCell ref="F22:J26"/>
  </mergeCells>
  <phoneticPr fontId="5" type="noConversion"/>
  <dataValidations count="7">
    <dataValidation type="list" allowBlank="1" showInputMessage="1" showErrorMessage="1" sqref="B35" xr:uid="{00000000-0002-0000-0300-000000000000}">
      <formula1>DnSHDPE</formula1>
    </dataValidation>
    <dataValidation type="list" allowBlank="1" showInputMessage="1" showErrorMessage="1" sqref="B29" xr:uid="{00000000-0002-0000-0300-000001000000}">
      <formula1>DnCHDPE</formula1>
    </dataValidation>
    <dataValidation type="list" allowBlank="1" showInputMessage="1" showErrorMessage="1" sqref="B10" xr:uid="{00000000-0002-0000-0300-000002000000}">
      <formula1>PRHDPESIDR</formula1>
    </dataValidation>
    <dataValidation type="list" allowBlank="1" showInputMessage="1" showErrorMessage="1" sqref="B9" xr:uid="{00000000-0002-0000-0300-000003000000}">
      <formula1>DnHDPESIDRPR</formula1>
    </dataValidation>
    <dataValidation type="list" allowBlank="1" showInputMessage="1" showErrorMessage="1" sqref="B16" xr:uid="{00000000-0002-0000-0300-000004000000}">
      <formula1>DnHDPESDRPR</formula1>
    </dataValidation>
    <dataValidation type="list" allowBlank="1" showInputMessage="1" showErrorMessage="1" sqref="B17" xr:uid="{00000000-0002-0000-0300-000005000000}">
      <formula1>PRHDPESDR</formula1>
    </dataValidation>
    <dataValidation type="list" allowBlank="1" showInputMessage="1" showErrorMessage="1" sqref="B23" xr:uid="{00000000-0002-0000-0300-000006000000}">
      <formula1>DnLDPE</formula1>
    </dataValidation>
  </dataValidations>
  <pageMargins left="0.75" right="0.25" top="0.25" bottom="0.25" header="0.5" footer="0.5"/>
  <pageSetup scale="8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16"/>
  <sheetViews>
    <sheetView topLeftCell="A159" zoomScale="75" workbookViewId="0">
      <selection activeCell="S57" sqref="S57"/>
    </sheetView>
  </sheetViews>
  <sheetFormatPr defaultRowHeight="13.2" x14ac:dyDescent="0.25"/>
  <cols>
    <col min="1" max="1" width="10.109375" customWidth="1"/>
    <col min="2" max="2" width="11.109375" customWidth="1"/>
    <col min="4" max="4" width="7.109375" customWidth="1"/>
    <col min="5" max="5" width="9.5546875" customWidth="1"/>
    <col min="6" max="6" width="7.5546875" customWidth="1"/>
    <col min="7" max="7" width="6.88671875" customWidth="1"/>
    <col min="8" max="8" width="6.109375" customWidth="1"/>
    <col min="9" max="9" width="6.44140625" customWidth="1"/>
    <col min="10" max="10" width="10" customWidth="1"/>
    <col min="11" max="11" width="2.88671875" customWidth="1"/>
    <col min="12" max="12" width="11.33203125" style="85" customWidth="1"/>
    <col min="13" max="13" width="8.44140625" customWidth="1"/>
    <col min="14" max="14" width="4.6640625" customWidth="1"/>
    <col min="15" max="15" width="6" customWidth="1"/>
    <col min="16" max="16" width="6.44140625" customWidth="1"/>
    <col min="17" max="17" width="5.33203125" customWidth="1"/>
    <col min="18" max="18" width="4.44140625" customWidth="1"/>
    <col min="19" max="19" width="9.5546875" customWidth="1"/>
    <col min="22" max="22" width="13.44140625" customWidth="1"/>
  </cols>
  <sheetData>
    <row r="1" spans="1:2" ht="13.8" thickBot="1" x14ac:dyDescent="0.3">
      <c r="A1" s="278" t="s">
        <v>16</v>
      </c>
      <c r="B1" s="279"/>
    </row>
    <row r="2" spans="1:2" x14ac:dyDescent="0.25">
      <c r="A2" s="20" t="s">
        <v>24</v>
      </c>
      <c r="B2" s="17"/>
    </row>
    <row r="3" spans="1:2" x14ac:dyDescent="0.25">
      <c r="A3" s="20" t="s">
        <v>25</v>
      </c>
      <c r="B3" s="17"/>
    </row>
    <row r="4" spans="1:2" x14ac:dyDescent="0.25">
      <c r="A4" s="20" t="s">
        <v>109</v>
      </c>
      <c r="B4" s="17"/>
    </row>
    <row r="5" spans="1:2" x14ac:dyDescent="0.25">
      <c r="A5" s="20" t="s">
        <v>27</v>
      </c>
      <c r="B5" s="17"/>
    </row>
    <row r="6" spans="1:2" x14ac:dyDescent="0.25">
      <c r="A6" s="20" t="s">
        <v>28</v>
      </c>
      <c r="B6" s="17"/>
    </row>
    <row r="7" spans="1:2" x14ac:dyDescent="0.25">
      <c r="A7" s="20" t="s">
        <v>110</v>
      </c>
      <c r="B7" s="17"/>
    </row>
    <row r="8" spans="1:2" x14ac:dyDescent="0.25">
      <c r="A8" s="20" t="s">
        <v>19</v>
      </c>
      <c r="B8" s="17"/>
    </row>
    <row r="9" spans="1:2" x14ac:dyDescent="0.25">
      <c r="A9" s="20" t="s">
        <v>13</v>
      </c>
      <c r="B9" s="17"/>
    </row>
    <row r="10" spans="1:2" x14ac:dyDescent="0.25">
      <c r="A10" s="20" t="s">
        <v>32</v>
      </c>
      <c r="B10" s="17"/>
    </row>
    <row r="11" spans="1:2" x14ac:dyDescent="0.25">
      <c r="A11" s="20" t="s">
        <v>31</v>
      </c>
      <c r="B11" s="17"/>
    </row>
    <row r="12" spans="1:2" x14ac:dyDescent="0.25">
      <c r="A12" s="20" t="s">
        <v>33</v>
      </c>
      <c r="B12" s="17"/>
    </row>
    <row r="13" spans="1:2" x14ac:dyDescent="0.25">
      <c r="A13" s="20" t="s">
        <v>14</v>
      </c>
      <c r="B13" s="17"/>
    </row>
    <row r="14" spans="1:2" ht="13.8" thickBot="1" x14ac:dyDescent="0.3">
      <c r="A14" s="21" t="s">
        <v>15</v>
      </c>
      <c r="B14" s="19"/>
    </row>
    <row r="15" spans="1:2" ht="13.8" thickBot="1" x14ac:dyDescent="0.3"/>
    <row r="16" spans="1:2" ht="13.8" thickBot="1" x14ac:dyDescent="0.3">
      <c r="A16" s="278" t="s">
        <v>18</v>
      </c>
      <c r="B16" s="279"/>
    </row>
    <row r="17" spans="1:23" x14ac:dyDescent="0.25">
      <c r="A17" s="20">
        <v>0</v>
      </c>
      <c r="B17" s="17"/>
    </row>
    <row r="18" spans="1:23" x14ac:dyDescent="0.25">
      <c r="A18" s="20">
        <v>40</v>
      </c>
      <c r="B18" s="17"/>
    </row>
    <row r="19" spans="1:23" x14ac:dyDescent="0.25">
      <c r="A19" s="20">
        <v>43</v>
      </c>
      <c r="B19" s="17"/>
    </row>
    <row r="20" spans="1:23" x14ac:dyDescent="0.25">
      <c r="A20" s="20">
        <v>63</v>
      </c>
      <c r="B20" s="17"/>
    </row>
    <row r="21" spans="1:23" x14ac:dyDescent="0.25">
      <c r="A21" s="20">
        <v>80</v>
      </c>
      <c r="B21" s="17"/>
    </row>
    <row r="22" spans="1:23" x14ac:dyDescent="0.25">
      <c r="A22" s="20">
        <v>100</v>
      </c>
      <c r="B22" s="17"/>
    </row>
    <row r="23" spans="1:23" x14ac:dyDescent="0.25">
      <c r="A23" s="20">
        <v>125</v>
      </c>
      <c r="B23" s="17"/>
    </row>
    <row r="24" spans="1:23" x14ac:dyDescent="0.25">
      <c r="A24" s="20">
        <v>130</v>
      </c>
      <c r="B24" s="17"/>
    </row>
    <row r="25" spans="1:23" x14ac:dyDescent="0.25">
      <c r="A25" s="20">
        <v>160</v>
      </c>
      <c r="B25" s="17"/>
    </row>
    <row r="26" spans="1:23" x14ac:dyDescent="0.25">
      <c r="A26" s="20">
        <v>200</v>
      </c>
      <c r="B26" s="17"/>
    </row>
    <row r="27" spans="1:23" x14ac:dyDescent="0.25">
      <c r="A27" s="20">
        <v>255</v>
      </c>
      <c r="B27" s="17"/>
    </row>
    <row r="28" spans="1:23" ht="13.8" thickBot="1" x14ac:dyDescent="0.3">
      <c r="A28" s="21">
        <v>315</v>
      </c>
      <c r="B28" s="19"/>
    </row>
    <row r="29" spans="1:23" ht="13.8" thickBot="1" x14ac:dyDescent="0.3"/>
    <row r="30" spans="1:23" ht="13.8" thickBot="1" x14ac:dyDescent="0.3">
      <c r="A30" s="275" t="s">
        <v>43</v>
      </c>
      <c r="B30" s="276"/>
      <c r="C30" s="276"/>
      <c r="D30" s="276"/>
      <c r="E30" s="276"/>
      <c r="F30" s="276"/>
      <c r="G30" s="276"/>
      <c r="H30" s="276"/>
      <c r="I30" s="276"/>
      <c r="J30" s="276"/>
      <c r="K30" s="276"/>
      <c r="L30" s="276"/>
      <c r="M30" s="276"/>
      <c r="N30" s="276"/>
      <c r="O30" s="277"/>
      <c r="S30" s="131" t="s">
        <v>115</v>
      </c>
      <c r="T30" s="132" t="s">
        <v>151</v>
      </c>
      <c r="U30" s="132"/>
      <c r="V30" s="133"/>
    </row>
    <row r="31" spans="1:23" x14ac:dyDescent="0.25">
      <c r="A31" s="263" t="s">
        <v>1</v>
      </c>
      <c r="B31" s="264"/>
      <c r="C31" s="264"/>
      <c r="D31" s="264"/>
      <c r="E31" s="264"/>
      <c r="F31" s="264"/>
      <c r="G31" s="264"/>
      <c r="H31" s="264"/>
      <c r="I31" s="264"/>
      <c r="J31" s="264"/>
      <c r="K31" s="264"/>
      <c r="L31" s="264"/>
      <c r="M31" s="264"/>
      <c r="N31" s="264"/>
      <c r="O31" s="265"/>
      <c r="S31" s="134"/>
      <c r="T31" s="51" t="s">
        <v>152</v>
      </c>
      <c r="U31" s="51"/>
      <c r="V31" s="135"/>
    </row>
    <row r="32" spans="1:23" ht="17.399999999999999" thickBot="1" x14ac:dyDescent="0.5">
      <c r="A32" s="6" t="s">
        <v>2</v>
      </c>
      <c r="B32" s="7" t="s">
        <v>3</v>
      </c>
      <c r="C32" s="8" t="s">
        <v>4</v>
      </c>
      <c r="D32" s="7" t="s">
        <v>20</v>
      </c>
      <c r="E32" s="7" t="s">
        <v>5</v>
      </c>
      <c r="F32" s="7" t="s">
        <v>21</v>
      </c>
      <c r="G32" s="7" t="s">
        <v>6</v>
      </c>
      <c r="H32" s="7" t="s">
        <v>7</v>
      </c>
      <c r="I32" s="7" t="s">
        <v>8</v>
      </c>
      <c r="J32" s="7" t="s">
        <v>9</v>
      </c>
      <c r="K32" s="33" t="s">
        <v>39</v>
      </c>
      <c r="L32" s="179" t="s">
        <v>146</v>
      </c>
      <c r="M32" s="7" t="s">
        <v>23</v>
      </c>
      <c r="N32" s="7" t="s">
        <v>17</v>
      </c>
      <c r="O32" s="9" t="s">
        <v>10</v>
      </c>
      <c r="R32" s="71"/>
      <c r="S32" s="134"/>
      <c r="T32" s="138" t="s">
        <v>153</v>
      </c>
      <c r="U32" s="51"/>
      <c r="V32" s="135"/>
      <c r="W32" s="71"/>
    </row>
    <row r="33" spans="1:23" ht="13.8" thickTop="1" x14ac:dyDescent="0.25">
      <c r="A33" s="27">
        <v>6</v>
      </c>
      <c r="B33" s="16">
        <v>63</v>
      </c>
      <c r="C33" s="16">
        <f>A33+B33</f>
        <v>69</v>
      </c>
      <c r="D33" s="23">
        <v>6.625</v>
      </c>
      <c r="E33" s="23">
        <f t="shared" ref="E33:E60" si="0">D33-(2*F33)</f>
        <v>6.4169999999999998</v>
      </c>
      <c r="F33" s="23">
        <v>0.104</v>
      </c>
      <c r="G33" s="16" t="s">
        <v>9</v>
      </c>
      <c r="H33" s="16">
        <v>63</v>
      </c>
      <c r="I33" s="16" t="s">
        <v>0</v>
      </c>
      <c r="J33" s="16">
        <v>64</v>
      </c>
      <c r="K33" s="16"/>
      <c r="L33" s="182" t="s">
        <v>154</v>
      </c>
      <c r="M33" s="26">
        <v>1.4</v>
      </c>
      <c r="N33" s="16">
        <v>150</v>
      </c>
      <c r="O33" s="104">
        <v>0.01</v>
      </c>
      <c r="P33">
        <v>0.5</v>
      </c>
      <c r="Q33">
        <v>63</v>
      </c>
      <c r="S33" s="178"/>
      <c r="T33" s="136" t="s">
        <v>158</v>
      </c>
      <c r="U33" s="136"/>
      <c r="V33" s="137"/>
      <c r="W33" s="82"/>
    </row>
    <row r="34" spans="1:23" x14ac:dyDescent="0.25">
      <c r="A34" s="27">
        <v>3</v>
      </c>
      <c r="B34" s="16">
        <v>100</v>
      </c>
      <c r="C34" s="16">
        <f t="shared" ref="C34:C60" si="1">A34+B34</f>
        <v>103</v>
      </c>
      <c r="D34" s="23">
        <v>3.5</v>
      </c>
      <c r="E34" s="23">
        <f t="shared" si="0"/>
        <v>3.33</v>
      </c>
      <c r="F34" s="23">
        <v>8.5000000000000006E-2</v>
      </c>
      <c r="G34" s="16" t="s">
        <v>9</v>
      </c>
      <c r="H34" s="16">
        <v>100</v>
      </c>
      <c r="I34" s="16" t="s">
        <v>0</v>
      </c>
      <c r="J34" s="16">
        <v>41</v>
      </c>
      <c r="K34" s="16"/>
      <c r="L34" s="182" t="s">
        <v>154</v>
      </c>
      <c r="M34" s="26">
        <v>0.6</v>
      </c>
      <c r="N34" s="16">
        <v>150</v>
      </c>
      <c r="O34" s="104">
        <v>0.01</v>
      </c>
      <c r="P34">
        <v>0.75</v>
      </c>
      <c r="Q34">
        <v>100</v>
      </c>
      <c r="U34" s="79"/>
      <c r="V34" s="79"/>
      <c r="W34" s="82"/>
    </row>
    <row r="35" spans="1:23" x14ac:dyDescent="0.25">
      <c r="A35" s="27">
        <v>4</v>
      </c>
      <c r="B35" s="16">
        <v>100</v>
      </c>
      <c r="C35" s="16">
        <f t="shared" si="1"/>
        <v>104</v>
      </c>
      <c r="D35" s="23">
        <v>4.5</v>
      </c>
      <c r="E35" s="23">
        <f t="shared" si="0"/>
        <v>4.28</v>
      </c>
      <c r="F35" s="23">
        <v>0.11</v>
      </c>
      <c r="G35" s="16" t="s">
        <v>9</v>
      </c>
      <c r="H35" s="16">
        <v>100</v>
      </c>
      <c r="I35" s="16" t="s">
        <v>0</v>
      </c>
      <c r="J35" s="16">
        <v>41</v>
      </c>
      <c r="K35" s="16"/>
      <c r="L35" s="182" t="s">
        <v>154</v>
      </c>
      <c r="M35" s="26">
        <v>1</v>
      </c>
      <c r="N35" s="16">
        <v>150</v>
      </c>
      <c r="O35" s="104">
        <v>0.01</v>
      </c>
      <c r="P35">
        <v>1</v>
      </c>
      <c r="Q35">
        <v>125</v>
      </c>
      <c r="W35" s="82"/>
    </row>
    <row r="36" spans="1:23" x14ac:dyDescent="0.25">
      <c r="A36" s="27">
        <v>5</v>
      </c>
      <c r="B36" s="16">
        <v>100</v>
      </c>
      <c r="C36" s="16">
        <f t="shared" si="1"/>
        <v>105</v>
      </c>
      <c r="D36" s="23">
        <v>5.5629999999999997</v>
      </c>
      <c r="E36" s="23">
        <f t="shared" si="0"/>
        <v>5.2909999999999995</v>
      </c>
      <c r="F36" s="23">
        <v>0.13600000000000001</v>
      </c>
      <c r="G36" s="16" t="s">
        <v>9</v>
      </c>
      <c r="H36" s="16">
        <v>100</v>
      </c>
      <c r="I36" s="16" t="s">
        <v>0</v>
      </c>
      <c r="J36" s="16">
        <v>41</v>
      </c>
      <c r="K36" s="16"/>
      <c r="L36" s="182" t="s">
        <v>154</v>
      </c>
      <c r="M36" s="26">
        <v>1.5</v>
      </c>
      <c r="N36" s="16">
        <v>150</v>
      </c>
      <c r="O36" s="104">
        <v>0.01</v>
      </c>
      <c r="P36">
        <v>1.25</v>
      </c>
      <c r="Q36">
        <v>160</v>
      </c>
      <c r="W36" s="82"/>
    </row>
    <row r="37" spans="1:23" x14ac:dyDescent="0.25">
      <c r="A37" s="27">
        <v>6</v>
      </c>
      <c r="B37" s="16">
        <v>100</v>
      </c>
      <c r="C37" s="16">
        <f t="shared" si="1"/>
        <v>106</v>
      </c>
      <c r="D37" s="23">
        <v>6.625</v>
      </c>
      <c r="E37" s="23">
        <f t="shared" si="0"/>
        <v>6.3010000000000002</v>
      </c>
      <c r="F37" s="23">
        <v>0.16200000000000001</v>
      </c>
      <c r="G37" s="16" t="s">
        <v>9</v>
      </c>
      <c r="H37" s="16">
        <v>100</v>
      </c>
      <c r="I37" s="16" t="s">
        <v>0</v>
      </c>
      <c r="J37" s="16">
        <v>41</v>
      </c>
      <c r="K37" s="16"/>
      <c r="L37" s="182" t="s">
        <v>154</v>
      </c>
      <c r="M37" s="26">
        <v>2.2000000000000002</v>
      </c>
      <c r="N37" s="16">
        <v>150</v>
      </c>
      <c r="O37" s="104">
        <v>0.01</v>
      </c>
      <c r="P37">
        <v>1.5</v>
      </c>
      <c r="Q37">
        <v>200</v>
      </c>
      <c r="W37" s="82"/>
    </row>
    <row r="38" spans="1:23" x14ac:dyDescent="0.25">
      <c r="A38" s="27">
        <v>8</v>
      </c>
      <c r="B38" s="16">
        <v>100</v>
      </c>
      <c r="C38" s="16">
        <f t="shared" si="1"/>
        <v>108</v>
      </c>
      <c r="D38" s="23">
        <v>8.625</v>
      </c>
      <c r="E38" s="23">
        <f t="shared" si="0"/>
        <v>8.2050000000000001</v>
      </c>
      <c r="F38" s="23">
        <v>0.21</v>
      </c>
      <c r="G38" s="16" t="s">
        <v>9</v>
      </c>
      <c r="H38" s="16">
        <v>100</v>
      </c>
      <c r="I38" s="16" t="s">
        <v>0</v>
      </c>
      <c r="J38" s="16">
        <v>41</v>
      </c>
      <c r="K38" s="16"/>
      <c r="L38" s="182" t="s">
        <v>154</v>
      </c>
      <c r="M38" s="26">
        <v>3.6</v>
      </c>
      <c r="N38" s="16">
        <v>150</v>
      </c>
      <c r="O38" s="104">
        <v>0.01</v>
      </c>
      <c r="P38">
        <v>2</v>
      </c>
      <c r="Q38">
        <v>315</v>
      </c>
      <c r="W38" s="82"/>
    </row>
    <row r="39" spans="1:23" x14ac:dyDescent="0.25">
      <c r="A39" s="27">
        <v>10</v>
      </c>
      <c r="B39" s="16">
        <v>100</v>
      </c>
      <c r="C39" s="16">
        <f t="shared" si="1"/>
        <v>110</v>
      </c>
      <c r="D39" s="23">
        <v>10.75</v>
      </c>
      <c r="E39" s="23">
        <f t="shared" si="0"/>
        <v>10.225999999999999</v>
      </c>
      <c r="F39" s="23">
        <v>0.26200000000000001</v>
      </c>
      <c r="G39" s="16" t="s">
        <v>9</v>
      </c>
      <c r="H39" s="16">
        <v>100</v>
      </c>
      <c r="I39" s="16" t="s">
        <v>0</v>
      </c>
      <c r="J39" s="16">
        <v>41</v>
      </c>
      <c r="K39" s="16"/>
      <c r="L39" s="182" t="s">
        <v>154</v>
      </c>
      <c r="M39" s="26">
        <v>5.7</v>
      </c>
      <c r="N39" s="16">
        <v>150</v>
      </c>
      <c r="O39" s="104">
        <v>0.01</v>
      </c>
      <c r="P39">
        <v>2.5</v>
      </c>
      <c r="U39" s="79"/>
      <c r="V39" s="79"/>
      <c r="W39" s="82"/>
    </row>
    <row r="40" spans="1:23" x14ac:dyDescent="0.25">
      <c r="A40" s="27">
        <v>12</v>
      </c>
      <c r="B40" s="16">
        <v>100</v>
      </c>
      <c r="C40" s="16">
        <f t="shared" si="1"/>
        <v>112</v>
      </c>
      <c r="D40" s="23">
        <v>12.75</v>
      </c>
      <c r="E40" s="23">
        <f t="shared" si="0"/>
        <v>12.128</v>
      </c>
      <c r="F40" s="23">
        <v>0.311</v>
      </c>
      <c r="G40" s="16" t="s">
        <v>9</v>
      </c>
      <c r="H40" s="16">
        <v>100</v>
      </c>
      <c r="I40" s="16" t="s">
        <v>0</v>
      </c>
      <c r="J40" s="16">
        <v>41</v>
      </c>
      <c r="K40" s="16"/>
      <c r="L40" s="182" t="s">
        <v>154</v>
      </c>
      <c r="M40" s="26">
        <v>8</v>
      </c>
      <c r="N40" s="16">
        <v>150</v>
      </c>
      <c r="O40" s="104">
        <v>0.01</v>
      </c>
      <c r="P40">
        <v>3</v>
      </c>
      <c r="U40" s="79"/>
      <c r="V40" s="79"/>
      <c r="W40" s="82"/>
    </row>
    <row r="41" spans="1:23" x14ac:dyDescent="0.25">
      <c r="A41" s="27">
        <v>1.25</v>
      </c>
      <c r="B41" s="16">
        <v>125</v>
      </c>
      <c r="C41" s="16">
        <f t="shared" si="1"/>
        <v>126.25</v>
      </c>
      <c r="D41" s="23">
        <v>1.66</v>
      </c>
      <c r="E41" s="23">
        <f t="shared" si="0"/>
        <v>1.54</v>
      </c>
      <c r="F41" s="23">
        <v>0.06</v>
      </c>
      <c r="G41" s="16" t="s">
        <v>9</v>
      </c>
      <c r="H41" s="16">
        <v>125</v>
      </c>
      <c r="I41" s="16" t="s">
        <v>0</v>
      </c>
      <c r="J41" s="16">
        <v>32.5</v>
      </c>
      <c r="K41" s="16"/>
      <c r="L41" s="182" t="s">
        <v>154</v>
      </c>
      <c r="M41" s="26">
        <v>0.2</v>
      </c>
      <c r="N41" s="16">
        <v>150</v>
      </c>
      <c r="O41" s="104">
        <v>0.01</v>
      </c>
      <c r="P41">
        <v>4</v>
      </c>
      <c r="U41" s="79"/>
      <c r="V41" s="79"/>
      <c r="W41" s="82"/>
    </row>
    <row r="42" spans="1:23" x14ac:dyDescent="0.25">
      <c r="A42" s="27">
        <v>1.5</v>
      </c>
      <c r="B42" s="16">
        <v>125</v>
      </c>
      <c r="C42" s="16">
        <f t="shared" si="1"/>
        <v>126.5</v>
      </c>
      <c r="D42" s="23">
        <v>1.9</v>
      </c>
      <c r="E42" s="23">
        <f t="shared" si="0"/>
        <v>1.7799999999999998</v>
      </c>
      <c r="F42" s="23">
        <v>0.06</v>
      </c>
      <c r="G42" s="16" t="s">
        <v>9</v>
      </c>
      <c r="H42" s="16">
        <v>125</v>
      </c>
      <c r="I42" s="16" t="s">
        <v>0</v>
      </c>
      <c r="J42" s="16">
        <v>32.5</v>
      </c>
      <c r="K42" s="16"/>
      <c r="L42" s="182" t="s">
        <v>154</v>
      </c>
      <c r="M42" s="26">
        <v>0.23</v>
      </c>
      <c r="N42" s="16">
        <v>150</v>
      </c>
      <c r="O42" s="104">
        <v>0.01</v>
      </c>
      <c r="P42" s="10">
        <v>5</v>
      </c>
      <c r="U42" s="79"/>
      <c r="V42" s="79"/>
      <c r="W42" s="82"/>
    </row>
    <row r="43" spans="1:23" x14ac:dyDescent="0.25">
      <c r="A43" s="27">
        <v>2</v>
      </c>
      <c r="B43" s="16">
        <v>125</v>
      </c>
      <c r="C43" s="16">
        <f t="shared" si="1"/>
        <v>127</v>
      </c>
      <c r="D43" s="23">
        <v>2.375</v>
      </c>
      <c r="E43" s="23">
        <f t="shared" si="0"/>
        <v>2.2290000000000001</v>
      </c>
      <c r="F43" s="23">
        <v>7.2999999999999995E-2</v>
      </c>
      <c r="G43" s="16" t="s">
        <v>9</v>
      </c>
      <c r="H43" s="16">
        <v>125</v>
      </c>
      <c r="I43" s="16" t="s">
        <v>0</v>
      </c>
      <c r="J43" s="16">
        <v>32.5</v>
      </c>
      <c r="K43" s="16"/>
      <c r="L43" s="182" t="s">
        <v>154</v>
      </c>
      <c r="M43" s="26">
        <v>0.35</v>
      </c>
      <c r="N43" s="16">
        <v>150</v>
      </c>
      <c r="O43" s="104">
        <v>0.01</v>
      </c>
      <c r="P43" s="10">
        <v>6</v>
      </c>
      <c r="U43" s="79"/>
      <c r="V43" s="79"/>
      <c r="W43" s="82"/>
    </row>
    <row r="44" spans="1:23" x14ac:dyDescent="0.25">
      <c r="A44" s="27">
        <v>2.5</v>
      </c>
      <c r="B44" s="16">
        <v>125</v>
      </c>
      <c r="C44" s="16">
        <f t="shared" si="1"/>
        <v>127.5</v>
      </c>
      <c r="D44" s="23">
        <v>2.875</v>
      </c>
      <c r="E44" s="23">
        <f t="shared" si="0"/>
        <v>2.6989999999999998</v>
      </c>
      <c r="F44" s="23">
        <v>8.7999999999999995E-2</v>
      </c>
      <c r="G44" s="16" t="s">
        <v>9</v>
      </c>
      <c r="H44" s="16">
        <v>125</v>
      </c>
      <c r="I44" s="16" t="s">
        <v>0</v>
      </c>
      <c r="J44" s="16">
        <v>32.5</v>
      </c>
      <c r="K44" s="16"/>
      <c r="L44" s="182" t="s">
        <v>154</v>
      </c>
      <c r="M44" s="26">
        <v>0.51</v>
      </c>
      <c r="N44" s="16">
        <v>150</v>
      </c>
      <c r="O44" s="104">
        <v>0.01</v>
      </c>
      <c r="P44" s="10">
        <v>8</v>
      </c>
      <c r="U44" s="79"/>
      <c r="V44" s="79"/>
      <c r="W44" s="82"/>
    </row>
    <row r="45" spans="1:23" x14ac:dyDescent="0.25">
      <c r="A45" s="27">
        <v>3</v>
      </c>
      <c r="B45" s="16">
        <v>125</v>
      </c>
      <c r="C45" s="16">
        <f t="shared" si="1"/>
        <v>128</v>
      </c>
      <c r="D45" s="23">
        <v>3.5</v>
      </c>
      <c r="E45" s="23">
        <f t="shared" si="0"/>
        <v>3.2839999999999998</v>
      </c>
      <c r="F45" s="23">
        <v>0.108</v>
      </c>
      <c r="G45" s="16" t="s">
        <v>9</v>
      </c>
      <c r="H45" s="16">
        <v>125</v>
      </c>
      <c r="I45" s="16" t="s">
        <v>0</v>
      </c>
      <c r="J45" s="16">
        <v>32.5</v>
      </c>
      <c r="K45" s="16"/>
      <c r="L45" s="182" t="s">
        <v>154</v>
      </c>
      <c r="M45" s="26">
        <v>0.75</v>
      </c>
      <c r="N45" s="16">
        <v>150</v>
      </c>
      <c r="O45" s="104">
        <v>0.01</v>
      </c>
      <c r="P45" s="10">
        <v>10</v>
      </c>
      <c r="U45" s="79"/>
      <c r="V45" s="79"/>
      <c r="W45" s="82"/>
    </row>
    <row r="46" spans="1:23" x14ac:dyDescent="0.25">
      <c r="A46" s="27">
        <v>4</v>
      </c>
      <c r="B46" s="16">
        <v>125</v>
      </c>
      <c r="C46" s="16">
        <f t="shared" si="1"/>
        <v>129</v>
      </c>
      <c r="D46" s="23">
        <v>4.5</v>
      </c>
      <c r="E46" s="23">
        <f t="shared" si="0"/>
        <v>4.2240000000000002</v>
      </c>
      <c r="F46" s="23">
        <v>0.13800000000000001</v>
      </c>
      <c r="G46" s="16" t="s">
        <v>9</v>
      </c>
      <c r="H46" s="16">
        <v>125</v>
      </c>
      <c r="I46" s="16" t="s">
        <v>0</v>
      </c>
      <c r="J46" s="16">
        <v>32.5</v>
      </c>
      <c r="K46" s="16"/>
      <c r="L46" s="182" t="s">
        <v>154</v>
      </c>
      <c r="M46" s="26">
        <v>1.2</v>
      </c>
      <c r="N46" s="16">
        <v>150</v>
      </c>
      <c r="O46" s="104">
        <v>0.01</v>
      </c>
      <c r="P46" s="10">
        <v>12</v>
      </c>
      <c r="U46" s="79"/>
      <c r="V46" s="79"/>
      <c r="W46" s="82"/>
    </row>
    <row r="47" spans="1:23" x14ac:dyDescent="0.25">
      <c r="A47" s="27">
        <v>5</v>
      </c>
      <c r="B47" s="16">
        <v>125</v>
      </c>
      <c r="C47" s="16">
        <f t="shared" si="1"/>
        <v>130</v>
      </c>
      <c r="D47" s="23">
        <v>5.5629999999999997</v>
      </c>
      <c r="E47" s="23">
        <f t="shared" si="0"/>
        <v>5.2210000000000001</v>
      </c>
      <c r="F47" s="23">
        <v>0.17100000000000001</v>
      </c>
      <c r="G47" s="16" t="s">
        <v>9</v>
      </c>
      <c r="H47" s="16">
        <v>125</v>
      </c>
      <c r="I47" s="16" t="s">
        <v>0</v>
      </c>
      <c r="J47" s="16">
        <v>32.5</v>
      </c>
      <c r="K47" s="16"/>
      <c r="L47" s="182" t="s">
        <v>154</v>
      </c>
      <c r="M47" s="26">
        <v>1.9</v>
      </c>
      <c r="N47" s="16">
        <v>150</v>
      </c>
      <c r="O47" s="104">
        <v>0.01</v>
      </c>
      <c r="U47" s="79"/>
      <c r="V47" s="79"/>
      <c r="W47" s="82"/>
    </row>
    <row r="48" spans="1:23" x14ac:dyDescent="0.25">
      <c r="A48" s="27">
        <v>6</v>
      </c>
      <c r="B48" s="16">
        <v>125</v>
      </c>
      <c r="C48" s="16">
        <f t="shared" si="1"/>
        <v>131</v>
      </c>
      <c r="D48" s="23">
        <v>6.625</v>
      </c>
      <c r="E48" s="23">
        <f t="shared" si="0"/>
        <v>6.2169999999999996</v>
      </c>
      <c r="F48" s="23">
        <v>0.20399999999999999</v>
      </c>
      <c r="G48" s="16" t="s">
        <v>9</v>
      </c>
      <c r="H48" s="16">
        <v>125</v>
      </c>
      <c r="I48" s="16" t="s">
        <v>0</v>
      </c>
      <c r="J48" s="16">
        <v>32.5</v>
      </c>
      <c r="K48" s="16"/>
      <c r="L48" s="182" t="s">
        <v>154</v>
      </c>
      <c r="M48" s="26">
        <v>2.7</v>
      </c>
      <c r="N48" s="16">
        <v>150</v>
      </c>
      <c r="O48" s="104">
        <v>0.01</v>
      </c>
      <c r="U48" s="79"/>
      <c r="V48" s="79"/>
      <c r="W48" s="82"/>
    </row>
    <row r="49" spans="1:23" x14ac:dyDescent="0.25">
      <c r="A49" s="27">
        <v>8</v>
      </c>
      <c r="B49" s="16">
        <v>125</v>
      </c>
      <c r="C49" s="16">
        <f t="shared" si="1"/>
        <v>133</v>
      </c>
      <c r="D49" s="23">
        <v>8.625</v>
      </c>
      <c r="E49" s="23">
        <f t="shared" si="0"/>
        <v>8.0950000000000006</v>
      </c>
      <c r="F49" s="23">
        <v>0.26500000000000001</v>
      </c>
      <c r="G49" s="16" t="s">
        <v>9</v>
      </c>
      <c r="H49" s="16">
        <v>125</v>
      </c>
      <c r="I49" s="16" t="s">
        <v>0</v>
      </c>
      <c r="J49" s="16">
        <v>32.5</v>
      </c>
      <c r="K49" s="16"/>
      <c r="L49" s="182" t="s">
        <v>154</v>
      </c>
      <c r="M49" s="26">
        <v>4.5999999999999996</v>
      </c>
      <c r="N49" s="16">
        <v>150</v>
      </c>
      <c r="O49" s="104">
        <v>0.01</v>
      </c>
      <c r="U49" s="79"/>
      <c r="V49" s="79"/>
      <c r="W49" s="82"/>
    </row>
    <row r="50" spans="1:23" x14ac:dyDescent="0.25">
      <c r="A50" s="27">
        <v>10</v>
      </c>
      <c r="B50" s="16">
        <v>125</v>
      </c>
      <c r="C50" s="16">
        <f t="shared" si="1"/>
        <v>135</v>
      </c>
      <c r="D50" s="23">
        <v>10.75</v>
      </c>
      <c r="E50" s="23">
        <f t="shared" si="0"/>
        <v>10.087999999999999</v>
      </c>
      <c r="F50" s="23">
        <v>0.33100000000000002</v>
      </c>
      <c r="G50" s="16" t="s">
        <v>9</v>
      </c>
      <c r="H50" s="16">
        <v>125</v>
      </c>
      <c r="I50" s="16" t="s">
        <v>0</v>
      </c>
      <c r="J50" s="16">
        <v>32.5</v>
      </c>
      <c r="K50" s="16"/>
      <c r="L50" s="182" t="s">
        <v>154</v>
      </c>
      <c r="M50" s="26">
        <v>7.1</v>
      </c>
      <c r="N50" s="16">
        <v>150</v>
      </c>
      <c r="O50" s="104">
        <v>0.01</v>
      </c>
      <c r="U50" s="79"/>
      <c r="V50" s="79"/>
      <c r="W50" s="82"/>
    </row>
    <row r="51" spans="1:23" x14ac:dyDescent="0.25">
      <c r="A51" s="27">
        <v>12</v>
      </c>
      <c r="B51" s="16">
        <v>125</v>
      </c>
      <c r="C51" s="16">
        <f t="shared" si="1"/>
        <v>137</v>
      </c>
      <c r="D51" s="23">
        <v>12.75</v>
      </c>
      <c r="E51" s="23">
        <f t="shared" si="0"/>
        <v>11.965999999999999</v>
      </c>
      <c r="F51" s="23">
        <v>0.39200000000000002</v>
      </c>
      <c r="G51" s="16" t="s">
        <v>9</v>
      </c>
      <c r="H51" s="16">
        <v>125</v>
      </c>
      <c r="I51" s="16" t="s">
        <v>0</v>
      </c>
      <c r="J51" s="16">
        <v>32.5</v>
      </c>
      <c r="K51" s="16"/>
      <c r="L51" s="182" t="s">
        <v>154</v>
      </c>
      <c r="M51" s="26">
        <v>10</v>
      </c>
      <c r="N51" s="16">
        <v>150</v>
      </c>
      <c r="O51" s="104">
        <v>0.01</v>
      </c>
      <c r="U51" s="79"/>
      <c r="V51" s="79"/>
      <c r="W51" s="82"/>
    </row>
    <row r="52" spans="1:23" x14ac:dyDescent="0.25">
      <c r="A52" s="27">
        <v>1.25</v>
      </c>
      <c r="B52" s="16">
        <v>160</v>
      </c>
      <c r="C52" s="16">
        <f t="shared" si="1"/>
        <v>161.25</v>
      </c>
      <c r="D52" s="23">
        <v>1.66</v>
      </c>
      <c r="E52" s="23">
        <f t="shared" si="0"/>
        <v>1.532</v>
      </c>
      <c r="F52" s="23">
        <v>6.4000000000000001E-2</v>
      </c>
      <c r="G52" s="16" t="s">
        <v>9</v>
      </c>
      <c r="H52" s="16">
        <v>160</v>
      </c>
      <c r="I52" s="16" t="s">
        <v>0</v>
      </c>
      <c r="J52" s="16">
        <v>26</v>
      </c>
      <c r="K52" s="16"/>
      <c r="L52" s="182" t="s">
        <v>154</v>
      </c>
      <c r="M52" s="26">
        <v>0.21</v>
      </c>
      <c r="N52" s="16">
        <v>150</v>
      </c>
      <c r="O52" s="104">
        <v>0.01</v>
      </c>
      <c r="U52" s="79"/>
      <c r="V52" s="79"/>
      <c r="W52" s="82"/>
    </row>
    <row r="53" spans="1:23" x14ac:dyDescent="0.25">
      <c r="A53" s="27">
        <v>1.5</v>
      </c>
      <c r="B53" s="16">
        <v>160</v>
      </c>
      <c r="C53" s="16">
        <f t="shared" si="1"/>
        <v>161.5</v>
      </c>
      <c r="D53" s="23">
        <v>1.9</v>
      </c>
      <c r="E53" s="23">
        <f t="shared" si="0"/>
        <v>1.754</v>
      </c>
      <c r="F53" s="23">
        <v>7.2999999999999995E-2</v>
      </c>
      <c r="G53" s="16" t="s">
        <v>9</v>
      </c>
      <c r="H53" s="16">
        <v>160</v>
      </c>
      <c r="I53" s="16" t="s">
        <v>0</v>
      </c>
      <c r="J53" s="16">
        <v>26</v>
      </c>
      <c r="K53" s="16"/>
      <c r="L53" s="182" t="s">
        <v>154</v>
      </c>
      <c r="M53" s="26">
        <v>0.28000000000000003</v>
      </c>
      <c r="N53" s="16">
        <v>150</v>
      </c>
      <c r="O53" s="104">
        <v>0.01</v>
      </c>
      <c r="U53" s="79"/>
      <c r="V53" s="79"/>
      <c r="W53" s="82"/>
    </row>
    <row r="54" spans="1:23" x14ac:dyDescent="0.25">
      <c r="A54" s="27">
        <v>2</v>
      </c>
      <c r="B54" s="16">
        <v>160</v>
      </c>
      <c r="C54" s="16">
        <f t="shared" si="1"/>
        <v>162</v>
      </c>
      <c r="D54" s="23">
        <v>2.375</v>
      </c>
      <c r="E54" s="23">
        <f t="shared" si="0"/>
        <v>2.1930000000000001</v>
      </c>
      <c r="F54" s="23">
        <v>9.0999999999999998E-2</v>
      </c>
      <c r="G54" s="16" t="s">
        <v>9</v>
      </c>
      <c r="H54" s="16">
        <v>160</v>
      </c>
      <c r="I54" s="16" t="s">
        <v>0</v>
      </c>
      <c r="J54" s="16">
        <v>26</v>
      </c>
      <c r="K54" s="16"/>
      <c r="L54" s="182" t="s">
        <v>154</v>
      </c>
      <c r="M54" s="26">
        <v>0.43</v>
      </c>
      <c r="N54" s="16">
        <v>150</v>
      </c>
      <c r="O54" s="104">
        <v>0.01</v>
      </c>
      <c r="U54" s="79"/>
      <c r="V54" s="79"/>
      <c r="W54" s="82"/>
    </row>
    <row r="55" spans="1:23" x14ac:dyDescent="0.25">
      <c r="A55" s="27">
        <v>2.5</v>
      </c>
      <c r="B55" s="16">
        <v>160</v>
      </c>
      <c r="C55" s="16">
        <f t="shared" si="1"/>
        <v>162.5</v>
      </c>
      <c r="D55" s="23">
        <v>2.875</v>
      </c>
      <c r="E55" s="23">
        <f t="shared" si="0"/>
        <v>2.6549999999999998</v>
      </c>
      <c r="F55" s="81">
        <v>0.11</v>
      </c>
      <c r="G55" s="16" t="s">
        <v>9</v>
      </c>
      <c r="H55" s="16">
        <v>160</v>
      </c>
      <c r="I55" s="16" t="s">
        <v>0</v>
      </c>
      <c r="J55" s="16">
        <v>26</v>
      </c>
      <c r="K55" s="16"/>
      <c r="L55" s="182" t="s">
        <v>154</v>
      </c>
      <c r="M55" s="26">
        <v>0.64</v>
      </c>
      <c r="N55" s="16">
        <v>150</v>
      </c>
      <c r="O55" s="104">
        <v>0.01</v>
      </c>
      <c r="U55" s="79"/>
      <c r="V55" s="79"/>
      <c r="W55" s="82"/>
    </row>
    <row r="56" spans="1:23" x14ac:dyDescent="0.25">
      <c r="A56" s="27">
        <v>3</v>
      </c>
      <c r="B56" s="16">
        <v>160</v>
      </c>
      <c r="C56" s="16">
        <f t="shared" si="1"/>
        <v>163</v>
      </c>
      <c r="D56" s="23">
        <v>3.5</v>
      </c>
      <c r="E56" s="23">
        <f t="shared" si="0"/>
        <v>3.23</v>
      </c>
      <c r="F56" s="23">
        <v>0.13500000000000001</v>
      </c>
      <c r="G56" s="16" t="s">
        <v>9</v>
      </c>
      <c r="H56" s="16">
        <v>160</v>
      </c>
      <c r="I56" s="16" t="s">
        <v>0</v>
      </c>
      <c r="J56" s="16">
        <v>26</v>
      </c>
      <c r="K56" s="16"/>
      <c r="L56" s="182" t="s">
        <v>154</v>
      </c>
      <c r="M56" s="26">
        <v>0.94</v>
      </c>
      <c r="N56" s="16">
        <v>150</v>
      </c>
      <c r="O56" s="104">
        <v>0.01</v>
      </c>
      <c r="U56" s="79"/>
      <c r="V56" s="79"/>
      <c r="W56" s="82"/>
    </row>
    <row r="57" spans="1:23" x14ac:dyDescent="0.25">
      <c r="A57" s="27">
        <v>4</v>
      </c>
      <c r="B57" s="16">
        <v>160</v>
      </c>
      <c r="C57" s="16">
        <f t="shared" si="1"/>
        <v>164</v>
      </c>
      <c r="D57" s="23">
        <v>4.5</v>
      </c>
      <c r="E57" s="23">
        <f t="shared" si="0"/>
        <v>4.1539999999999999</v>
      </c>
      <c r="F57" s="23">
        <v>0.17299999999999999</v>
      </c>
      <c r="G57" s="16" t="s">
        <v>9</v>
      </c>
      <c r="H57" s="16">
        <v>160</v>
      </c>
      <c r="I57" s="16" t="s">
        <v>0</v>
      </c>
      <c r="J57" s="16">
        <v>26</v>
      </c>
      <c r="K57" s="16"/>
      <c r="L57" s="182" t="s">
        <v>154</v>
      </c>
      <c r="M57" s="26">
        <v>1.5</v>
      </c>
      <c r="N57" s="16">
        <v>150</v>
      </c>
      <c r="O57" s="104">
        <v>0.01</v>
      </c>
      <c r="U57" s="79"/>
      <c r="V57" s="79"/>
      <c r="W57" s="82"/>
    </row>
    <row r="58" spans="1:23" x14ac:dyDescent="0.25">
      <c r="A58" s="27">
        <v>5</v>
      </c>
      <c r="B58" s="16">
        <v>160</v>
      </c>
      <c r="C58" s="16">
        <f t="shared" si="1"/>
        <v>165</v>
      </c>
      <c r="D58" s="23">
        <v>5.5629999999999997</v>
      </c>
      <c r="E58" s="23">
        <f t="shared" si="0"/>
        <v>5.1349999999999998</v>
      </c>
      <c r="F58" s="23">
        <v>0.214</v>
      </c>
      <c r="G58" s="16" t="s">
        <v>9</v>
      </c>
      <c r="H58" s="16">
        <v>160</v>
      </c>
      <c r="I58" s="16" t="s">
        <v>0</v>
      </c>
      <c r="J58" s="16">
        <v>26</v>
      </c>
      <c r="K58" s="16"/>
      <c r="L58" s="182" t="s">
        <v>154</v>
      </c>
      <c r="M58" s="26">
        <v>2.4</v>
      </c>
      <c r="N58" s="16">
        <v>150</v>
      </c>
      <c r="O58" s="104">
        <v>0.01</v>
      </c>
      <c r="U58" s="79"/>
      <c r="V58" s="79"/>
      <c r="W58" s="82"/>
    </row>
    <row r="59" spans="1:23" x14ac:dyDescent="0.25">
      <c r="A59" s="27">
        <v>6</v>
      </c>
      <c r="B59" s="16">
        <v>160</v>
      </c>
      <c r="C59" s="16">
        <f t="shared" si="1"/>
        <v>166</v>
      </c>
      <c r="D59" s="23">
        <v>6.625</v>
      </c>
      <c r="E59" s="23">
        <f t="shared" si="0"/>
        <v>6.1150000000000002</v>
      </c>
      <c r="F59" s="23">
        <v>0.255</v>
      </c>
      <c r="G59" s="16" t="s">
        <v>9</v>
      </c>
      <c r="H59" s="16">
        <v>160</v>
      </c>
      <c r="I59" s="16" t="s">
        <v>0</v>
      </c>
      <c r="J59" s="16">
        <v>26</v>
      </c>
      <c r="K59" s="16"/>
      <c r="L59" s="182" t="s">
        <v>154</v>
      </c>
      <c r="M59" s="26">
        <v>3.3</v>
      </c>
      <c r="N59" s="16">
        <v>150</v>
      </c>
      <c r="O59" s="104">
        <v>0.01</v>
      </c>
      <c r="U59" s="79"/>
      <c r="V59" s="79"/>
      <c r="W59" s="82"/>
    </row>
    <row r="60" spans="1:23" x14ac:dyDescent="0.25">
      <c r="A60" s="27">
        <v>8</v>
      </c>
      <c r="B60" s="16">
        <v>160</v>
      </c>
      <c r="C60" s="16">
        <f t="shared" si="1"/>
        <v>168</v>
      </c>
      <c r="D60" s="23">
        <v>8.625</v>
      </c>
      <c r="E60" s="23">
        <f t="shared" si="0"/>
        <v>7.9610000000000003</v>
      </c>
      <c r="F60" s="23">
        <v>0.33200000000000002</v>
      </c>
      <c r="G60" s="16" t="s">
        <v>9</v>
      </c>
      <c r="H60" s="16">
        <v>160</v>
      </c>
      <c r="I60" s="16" t="s">
        <v>0</v>
      </c>
      <c r="J60" s="16">
        <v>26</v>
      </c>
      <c r="K60" s="16"/>
      <c r="L60" s="182" t="s">
        <v>154</v>
      </c>
      <c r="M60" s="26">
        <v>5.5</v>
      </c>
      <c r="N60" s="16">
        <v>150</v>
      </c>
      <c r="O60" s="104">
        <v>0.01</v>
      </c>
      <c r="U60" s="80"/>
      <c r="V60" s="79"/>
      <c r="W60" s="82"/>
    </row>
    <row r="61" spans="1:23" x14ac:dyDescent="0.25">
      <c r="A61" s="27">
        <v>0.75</v>
      </c>
      <c r="B61" s="16">
        <v>200</v>
      </c>
      <c r="C61" s="16">
        <f t="shared" ref="C61:C74" si="2">A61+B61</f>
        <v>200.75</v>
      </c>
      <c r="D61" s="23">
        <v>1.05</v>
      </c>
      <c r="E61" s="23">
        <f>D61-(2*F61)</f>
        <v>0.93</v>
      </c>
      <c r="F61" s="23">
        <v>0.06</v>
      </c>
      <c r="G61" s="16" t="s">
        <v>9</v>
      </c>
      <c r="H61" s="16">
        <v>200</v>
      </c>
      <c r="I61" s="16" t="s">
        <v>0</v>
      </c>
      <c r="J61" s="16">
        <v>21</v>
      </c>
      <c r="K61" s="16"/>
      <c r="L61" s="182" t="s">
        <v>154</v>
      </c>
      <c r="M61" s="26">
        <v>0.12</v>
      </c>
      <c r="N61" s="16">
        <v>150</v>
      </c>
      <c r="O61" s="104">
        <v>0.01</v>
      </c>
      <c r="U61" s="80"/>
      <c r="V61" s="79"/>
      <c r="W61" s="82"/>
    </row>
    <row r="62" spans="1:23" x14ac:dyDescent="0.25">
      <c r="A62" s="27">
        <v>1</v>
      </c>
      <c r="B62" s="16">
        <v>200</v>
      </c>
      <c r="C62" s="16">
        <f t="shared" si="2"/>
        <v>201</v>
      </c>
      <c r="D62" s="23">
        <v>1.3149999999999999</v>
      </c>
      <c r="E62" s="23">
        <f>D62-(2*F62)</f>
        <v>1.1890000000000001</v>
      </c>
      <c r="F62" s="23">
        <v>6.3E-2</v>
      </c>
      <c r="G62" s="16" t="s">
        <v>9</v>
      </c>
      <c r="H62" s="16">
        <v>200</v>
      </c>
      <c r="I62" s="16" t="s">
        <v>0</v>
      </c>
      <c r="J62" s="16">
        <v>21</v>
      </c>
      <c r="K62" s="16"/>
      <c r="L62" s="182" t="s">
        <v>154</v>
      </c>
      <c r="M62" s="26">
        <v>0.17</v>
      </c>
      <c r="N62" s="16">
        <v>150</v>
      </c>
      <c r="O62" s="104">
        <v>0.01</v>
      </c>
      <c r="U62" s="80"/>
      <c r="V62" s="79"/>
      <c r="W62" s="82"/>
    </row>
    <row r="63" spans="1:23" x14ac:dyDescent="0.25">
      <c r="A63" s="27">
        <v>1.25</v>
      </c>
      <c r="B63" s="16">
        <v>200</v>
      </c>
      <c r="C63" s="16">
        <f t="shared" si="2"/>
        <v>201.25</v>
      </c>
      <c r="D63" s="23">
        <v>1.66</v>
      </c>
      <c r="E63" s="23">
        <f t="shared" ref="E63:E75" si="3">D63-(2*F63)</f>
        <v>1.502</v>
      </c>
      <c r="F63" s="23">
        <v>7.9000000000000001E-2</v>
      </c>
      <c r="G63" s="16" t="s">
        <v>9</v>
      </c>
      <c r="H63" s="16">
        <v>200</v>
      </c>
      <c r="I63" s="16" t="s">
        <v>0</v>
      </c>
      <c r="J63" s="16">
        <v>21</v>
      </c>
      <c r="K63" s="16"/>
      <c r="L63" s="182" t="s">
        <v>154</v>
      </c>
      <c r="M63" s="26">
        <v>0.26</v>
      </c>
      <c r="N63" s="16">
        <v>150</v>
      </c>
      <c r="O63" s="104">
        <v>0.01</v>
      </c>
      <c r="U63" s="80"/>
      <c r="V63" s="79"/>
      <c r="W63" s="82"/>
    </row>
    <row r="64" spans="1:23" x14ac:dyDescent="0.25">
      <c r="A64" s="27">
        <v>1.5</v>
      </c>
      <c r="B64" s="16">
        <v>200</v>
      </c>
      <c r="C64" s="16">
        <f t="shared" si="2"/>
        <v>201.5</v>
      </c>
      <c r="D64" s="23">
        <v>1.9</v>
      </c>
      <c r="E64" s="23">
        <f t="shared" si="3"/>
        <v>1.72</v>
      </c>
      <c r="F64" s="23">
        <v>0.09</v>
      </c>
      <c r="G64" s="16" t="s">
        <v>9</v>
      </c>
      <c r="H64" s="16">
        <v>200</v>
      </c>
      <c r="I64" s="16" t="s">
        <v>0</v>
      </c>
      <c r="J64" s="16">
        <v>21</v>
      </c>
      <c r="K64" s="16"/>
      <c r="L64" s="182" t="s">
        <v>154</v>
      </c>
      <c r="M64" s="26">
        <v>0.33</v>
      </c>
      <c r="N64" s="16">
        <v>150</v>
      </c>
      <c r="O64" s="104">
        <v>0.01</v>
      </c>
      <c r="U64" s="80"/>
      <c r="V64" s="79"/>
      <c r="W64" s="82"/>
    </row>
    <row r="65" spans="1:23" x14ac:dyDescent="0.25">
      <c r="A65" s="27">
        <v>2</v>
      </c>
      <c r="B65" s="16">
        <v>200</v>
      </c>
      <c r="C65" s="16">
        <f t="shared" si="2"/>
        <v>202</v>
      </c>
      <c r="D65" s="23">
        <v>2.375</v>
      </c>
      <c r="E65" s="23">
        <f t="shared" si="3"/>
        <v>2.149</v>
      </c>
      <c r="F65" s="23">
        <v>0.113</v>
      </c>
      <c r="G65" s="16" t="s">
        <v>9</v>
      </c>
      <c r="H65" s="16">
        <v>200</v>
      </c>
      <c r="I65" s="16" t="s">
        <v>0</v>
      </c>
      <c r="J65" s="16">
        <v>21</v>
      </c>
      <c r="K65" s="16"/>
      <c r="L65" s="182" t="s">
        <v>154</v>
      </c>
      <c r="M65" s="26">
        <v>0.53</v>
      </c>
      <c r="N65" s="16">
        <v>150</v>
      </c>
      <c r="O65" s="104">
        <v>0.01</v>
      </c>
      <c r="U65" s="80"/>
      <c r="V65" s="79"/>
      <c r="W65" s="82"/>
    </row>
    <row r="66" spans="1:23" x14ac:dyDescent="0.25">
      <c r="A66" s="27">
        <v>2.5</v>
      </c>
      <c r="B66" s="16">
        <v>200</v>
      </c>
      <c r="C66" s="16">
        <f t="shared" si="2"/>
        <v>202.5</v>
      </c>
      <c r="D66" s="23">
        <v>2.875</v>
      </c>
      <c r="E66" s="23">
        <f t="shared" si="3"/>
        <v>2.601</v>
      </c>
      <c r="F66" s="23">
        <v>0.13700000000000001</v>
      </c>
      <c r="G66" s="16" t="s">
        <v>9</v>
      </c>
      <c r="H66" s="16">
        <v>200</v>
      </c>
      <c r="I66" s="16" t="s">
        <v>0</v>
      </c>
      <c r="J66" s="16">
        <v>21</v>
      </c>
      <c r="K66" s="16"/>
      <c r="L66" s="182" t="s">
        <v>154</v>
      </c>
      <c r="M66" s="26">
        <v>0.77</v>
      </c>
      <c r="N66" s="16">
        <v>150</v>
      </c>
      <c r="O66" s="104">
        <v>0.01</v>
      </c>
      <c r="U66" s="80"/>
      <c r="V66" s="79"/>
      <c r="W66" s="82"/>
    </row>
    <row r="67" spans="1:23" x14ac:dyDescent="0.25">
      <c r="A67" s="27">
        <v>3</v>
      </c>
      <c r="B67" s="16">
        <v>200</v>
      </c>
      <c r="C67" s="16">
        <f t="shared" si="2"/>
        <v>203</v>
      </c>
      <c r="D67" s="23">
        <v>3.5</v>
      </c>
      <c r="E67" s="23">
        <f t="shared" si="3"/>
        <v>3.1659999999999999</v>
      </c>
      <c r="F67" s="23">
        <v>0.16700000000000001</v>
      </c>
      <c r="G67" s="16" t="s">
        <v>9</v>
      </c>
      <c r="H67" s="16">
        <v>200</v>
      </c>
      <c r="I67" s="16" t="s">
        <v>0</v>
      </c>
      <c r="J67" s="16">
        <v>21</v>
      </c>
      <c r="K67" s="16"/>
      <c r="L67" s="182" t="s">
        <v>154</v>
      </c>
      <c r="M67" s="26">
        <v>1.1000000000000001</v>
      </c>
      <c r="N67" s="16">
        <v>150</v>
      </c>
      <c r="O67" s="104">
        <v>0.01</v>
      </c>
      <c r="U67" s="80"/>
      <c r="V67" s="79"/>
      <c r="W67" s="82"/>
    </row>
    <row r="68" spans="1:23" x14ac:dyDescent="0.25">
      <c r="A68" s="27">
        <v>4</v>
      </c>
      <c r="B68" s="16">
        <v>200</v>
      </c>
      <c r="C68" s="16">
        <f t="shared" si="2"/>
        <v>204</v>
      </c>
      <c r="D68" s="23">
        <v>4.5</v>
      </c>
      <c r="E68" s="23">
        <f t="shared" si="3"/>
        <v>4.0720000000000001</v>
      </c>
      <c r="F68" s="23">
        <v>0.214</v>
      </c>
      <c r="G68" s="16" t="s">
        <v>9</v>
      </c>
      <c r="H68" s="16">
        <v>200</v>
      </c>
      <c r="I68" s="16" t="s">
        <v>0</v>
      </c>
      <c r="J68" s="16">
        <v>21</v>
      </c>
      <c r="K68" s="16"/>
      <c r="L68" s="182" t="s">
        <v>154</v>
      </c>
      <c r="M68" s="26">
        <v>1.8</v>
      </c>
      <c r="N68" s="16">
        <v>150</v>
      </c>
      <c r="O68" s="104">
        <v>0.01</v>
      </c>
      <c r="U68" s="80"/>
      <c r="V68" s="79"/>
      <c r="W68" s="82"/>
    </row>
    <row r="69" spans="1:23" x14ac:dyDescent="0.25">
      <c r="A69" s="27">
        <v>5</v>
      </c>
      <c r="B69" s="16">
        <v>200</v>
      </c>
      <c r="C69" s="16">
        <f t="shared" si="2"/>
        <v>205</v>
      </c>
      <c r="D69" s="23">
        <v>5.5629999999999997</v>
      </c>
      <c r="E69" s="23">
        <f t="shared" si="3"/>
        <v>5.0329999999999995</v>
      </c>
      <c r="F69" s="23">
        <v>0.26500000000000001</v>
      </c>
      <c r="G69" s="16" t="s">
        <v>9</v>
      </c>
      <c r="H69" s="16">
        <v>200</v>
      </c>
      <c r="I69" s="16" t="s">
        <v>0</v>
      </c>
      <c r="J69" s="16">
        <v>21</v>
      </c>
      <c r="K69" s="16"/>
      <c r="L69" s="182" t="s">
        <v>154</v>
      </c>
      <c r="M69" s="26">
        <v>3</v>
      </c>
      <c r="N69" s="16">
        <v>150</v>
      </c>
      <c r="O69" s="104">
        <v>0.01</v>
      </c>
      <c r="U69" s="80"/>
      <c r="V69" s="79"/>
      <c r="W69" s="82"/>
    </row>
    <row r="70" spans="1:23" x14ac:dyDescent="0.25">
      <c r="A70" s="27">
        <v>6</v>
      </c>
      <c r="B70" s="16">
        <v>200</v>
      </c>
      <c r="C70" s="16">
        <f t="shared" si="2"/>
        <v>206</v>
      </c>
      <c r="D70" s="23">
        <v>6.625</v>
      </c>
      <c r="E70" s="23">
        <f t="shared" si="3"/>
        <v>5.9930000000000003</v>
      </c>
      <c r="F70" s="23">
        <v>0.316</v>
      </c>
      <c r="G70" s="16" t="s">
        <v>9</v>
      </c>
      <c r="H70" s="16">
        <v>200</v>
      </c>
      <c r="I70" s="16" t="s">
        <v>0</v>
      </c>
      <c r="J70" s="16">
        <v>21</v>
      </c>
      <c r="K70" s="16"/>
      <c r="L70" s="182" t="s">
        <v>154</v>
      </c>
      <c r="M70" s="26">
        <v>4</v>
      </c>
      <c r="N70" s="16">
        <v>150</v>
      </c>
      <c r="O70" s="104">
        <v>0.01</v>
      </c>
      <c r="U70" s="80"/>
      <c r="V70" s="79"/>
      <c r="W70" s="82"/>
    </row>
    <row r="71" spans="1:23" x14ac:dyDescent="0.25">
      <c r="A71" s="27">
        <v>0.5</v>
      </c>
      <c r="B71" s="16">
        <v>315</v>
      </c>
      <c r="C71" s="16">
        <f t="shared" si="2"/>
        <v>315.5</v>
      </c>
      <c r="D71" s="23">
        <v>0.84</v>
      </c>
      <c r="E71" s="23">
        <f t="shared" si="3"/>
        <v>0.71599999999999997</v>
      </c>
      <c r="F71" s="23">
        <v>6.2E-2</v>
      </c>
      <c r="G71" s="16" t="s">
        <v>9</v>
      </c>
      <c r="H71" s="16">
        <v>315</v>
      </c>
      <c r="I71" s="16" t="s">
        <v>0</v>
      </c>
      <c r="J71" s="16">
        <v>13.5</v>
      </c>
      <c r="K71" s="16"/>
      <c r="L71" s="182" t="s">
        <v>154</v>
      </c>
      <c r="M71" s="26">
        <v>0.1</v>
      </c>
      <c r="N71" s="16">
        <v>150</v>
      </c>
      <c r="O71" s="104">
        <v>0.01</v>
      </c>
      <c r="U71" s="80"/>
      <c r="V71" s="79"/>
      <c r="W71" s="82"/>
    </row>
    <row r="72" spans="1:23" x14ac:dyDescent="0.25">
      <c r="A72" s="27">
        <v>2</v>
      </c>
      <c r="B72" s="16">
        <v>315</v>
      </c>
      <c r="C72" s="16">
        <f t="shared" si="2"/>
        <v>317</v>
      </c>
      <c r="D72" s="23">
        <v>2.375</v>
      </c>
      <c r="E72" s="23">
        <f t="shared" si="3"/>
        <v>2.0230000000000001</v>
      </c>
      <c r="F72" s="23">
        <v>0.17599999999999999</v>
      </c>
      <c r="G72" s="16" t="s">
        <v>9</v>
      </c>
      <c r="H72" s="16">
        <v>315</v>
      </c>
      <c r="I72" s="16" t="s">
        <v>0</v>
      </c>
      <c r="J72" s="16">
        <v>13.5</v>
      </c>
      <c r="K72" s="16"/>
      <c r="L72" s="182" t="s">
        <v>154</v>
      </c>
      <c r="M72" s="26">
        <v>0.8</v>
      </c>
      <c r="N72" s="16">
        <v>150</v>
      </c>
      <c r="O72" s="104">
        <v>0.01</v>
      </c>
      <c r="U72" s="80"/>
      <c r="V72" s="79"/>
      <c r="W72" s="82"/>
    </row>
    <row r="73" spans="1:23" x14ac:dyDescent="0.25">
      <c r="A73" s="27">
        <v>2.5</v>
      </c>
      <c r="B73" s="16">
        <v>315</v>
      </c>
      <c r="C73" s="16">
        <f t="shared" si="2"/>
        <v>317.5</v>
      </c>
      <c r="D73" s="23">
        <v>2.875</v>
      </c>
      <c r="E73" s="23">
        <f t="shared" si="3"/>
        <v>2.4489999999999998</v>
      </c>
      <c r="F73" s="23">
        <v>0.21299999999999999</v>
      </c>
      <c r="G73" s="16" t="s">
        <v>9</v>
      </c>
      <c r="H73" s="16">
        <v>315</v>
      </c>
      <c r="I73" s="16" t="s">
        <v>0</v>
      </c>
      <c r="J73" s="16">
        <v>13.5</v>
      </c>
      <c r="K73" s="16"/>
      <c r="L73" s="182" t="s">
        <v>154</v>
      </c>
      <c r="M73" s="26">
        <v>1.2</v>
      </c>
      <c r="N73" s="16">
        <v>150</v>
      </c>
      <c r="O73" s="104">
        <v>0.01</v>
      </c>
      <c r="U73" s="80"/>
      <c r="V73" s="79"/>
      <c r="W73" s="82"/>
    </row>
    <row r="74" spans="1:23" x14ac:dyDescent="0.25">
      <c r="A74" s="27">
        <v>3</v>
      </c>
      <c r="B74" s="16">
        <v>315</v>
      </c>
      <c r="C74" s="16">
        <f t="shared" si="2"/>
        <v>318</v>
      </c>
      <c r="D74" s="23">
        <v>3.5</v>
      </c>
      <c r="E74" s="23">
        <f t="shared" si="3"/>
        <v>2.9820000000000002</v>
      </c>
      <c r="F74" s="23">
        <v>0.25900000000000001</v>
      </c>
      <c r="G74" s="16" t="s">
        <v>9</v>
      </c>
      <c r="H74" s="16">
        <v>315</v>
      </c>
      <c r="I74" s="16" t="s">
        <v>0</v>
      </c>
      <c r="J74" s="16">
        <v>13.5</v>
      </c>
      <c r="K74" s="16"/>
      <c r="L74" s="182" t="s">
        <v>154</v>
      </c>
      <c r="M74" s="26">
        <v>1.7</v>
      </c>
      <c r="N74" s="16">
        <v>150</v>
      </c>
      <c r="O74" s="104">
        <v>0.01</v>
      </c>
      <c r="U74" s="80"/>
      <c r="V74" s="79"/>
      <c r="W74" s="82"/>
    </row>
    <row r="75" spans="1:23" ht="13.8" thickBot="1" x14ac:dyDescent="0.3">
      <c r="A75" s="28">
        <v>4</v>
      </c>
      <c r="B75" s="18">
        <v>315</v>
      </c>
      <c r="C75" s="18">
        <f>A75+B75</f>
        <v>319</v>
      </c>
      <c r="D75" s="31">
        <v>4.5</v>
      </c>
      <c r="E75" s="31">
        <f t="shared" si="3"/>
        <v>3.8340000000000001</v>
      </c>
      <c r="F75" s="31">
        <v>0.33300000000000002</v>
      </c>
      <c r="G75" s="18" t="s">
        <v>9</v>
      </c>
      <c r="H75" s="18">
        <v>315</v>
      </c>
      <c r="I75" s="18" t="s">
        <v>0</v>
      </c>
      <c r="J75" s="18">
        <v>13.5</v>
      </c>
      <c r="K75" s="18"/>
      <c r="L75" s="183" t="s">
        <v>154</v>
      </c>
      <c r="M75" s="40">
        <v>2.9</v>
      </c>
      <c r="N75" s="18">
        <v>150</v>
      </c>
      <c r="O75" s="105">
        <v>0.01</v>
      </c>
      <c r="U75" s="80"/>
      <c r="V75" s="79"/>
      <c r="W75" s="82"/>
    </row>
    <row r="76" spans="1:23" ht="13.8" thickBot="1" x14ac:dyDescent="0.3">
      <c r="A76" s="11"/>
      <c r="B76" s="11"/>
      <c r="C76" s="11"/>
      <c r="D76" s="22"/>
      <c r="E76" s="22"/>
      <c r="F76" s="22"/>
      <c r="G76" s="11"/>
      <c r="H76" s="11"/>
      <c r="I76" s="11"/>
      <c r="J76" s="11"/>
      <c r="K76" s="11"/>
      <c r="L76" s="180"/>
      <c r="M76" s="11"/>
      <c r="N76" s="11"/>
      <c r="O76" s="22"/>
    </row>
    <row r="77" spans="1:23" ht="13.8" thickBot="1" x14ac:dyDescent="0.3">
      <c r="A77" s="275" t="s">
        <v>42</v>
      </c>
      <c r="B77" s="276"/>
      <c r="C77" s="276"/>
      <c r="D77" s="276"/>
      <c r="E77" s="276"/>
      <c r="F77" s="276"/>
      <c r="G77" s="276"/>
      <c r="H77" s="276"/>
      <c r="I77" s="276"/>
      <c r="J77" s="276"/>
      <c r="K77" s="276"/>
      <c r="L77" s="276"/>
      <c r="M77" s="276"/>
      <c r="N77" s="276"/>
      <c r="O77" s="277"/>
      <c r="S77" s="131" t="s">
        <v>115</v>
      </c>
      <c r="T77" s="132" t="s">
        <v>151</v>
      </c>
      <c r="U77" s="132"/>
      <c r="V77" s="133"/>
    </row>
    <row r="78" spans="1:23" x14ac:dyDescent="0.25">
      <c r="A78" s="263" t="s">
        <v>1</v>
      </c>
      <c r="B78" s="264"/>
      <c r="C78" s="264"/>
      <c r="D78" s="264"/>
      <c r="E78" s="264"/>
      <c r="F78" s="264"/>
      <c r="G78" s="264"/>
      <c r="H78" s="264"/>
      <c r="I78" s="264"/>
      <c r="J78" s="264"/>
      <c r="K78" s="264"/>
      <c r="L78" s="264"/>
      <c r="M78" s="264"/>
      <c r="N78" s="264"/>
      <c r="O78" s="265"/>
      <c r="S78" s="134"/>
      <c r="T78" s="51" t="s">
        <v>155</v>
      </c>
      <c r="U78" s="51"/>
      <c r="V78" s="135"/>
    </row>
    <row r="79" spans="1:23" ht="17.399999999999999" thickBot="1" x14ac:dyDescent="0.5">
      <c r="A79" s="6" t="s">
        <v>2</v>
      </c>
      <c r="B79" s="7" t="s">
        <v>3</v>
      </c>
      <c r="C79" s="8" t="s">
        <v>4</v>
      </c>
      <c r="D79" s="7" t="s">
        <v>20</v>
      </c>
      <c r="E79" s="7" t="s">
        <v>5</v>
      </c>
      <c r="F79" s="7" t="s">
        <v>21</v>
      </c>
      <c r="G79" s="7" t="s">
        <v>6</v>
      </c>
      <c r="H79" s="7" t="s">
        <v>7</v>
      </c>
      <c r="I79" s="7" t="s">
        <v>8</v>
      </c>
      <c r="J79" s="7" t="s">
        <v>9</v>
      </c>
      <c r="K79" s="33" t="s">
        <v>39</v>
      </c>
      <c r="L79" s="179"/>
      <c r="M79" s="7" t="s">
        <v>23</v>
      </c>
      <c r="N79" s="7" t="s">
        <v>17</v>
      </c>
      <c r="O79" s="9" t="s">
        <v>10</v>
      </c>
      <c r="S79" s="134"/>
      <c r="T79" s="138" t="s">
        <v>153</v>
      </c>
      <c r="U79" s="51"/>
      <c r="V79" s="135"/>
    </row>
    <row r="80" spans="1:23" ht="13.8" thickTop="1" x14ac:dyDescent="0.25">
      <c r="A80" s="27">
        <v>0.5</v>
      </c>
      <c r="B80" s="16">
        <v>40</v>
      </c>
      <c r="C80" s="16">
        <f t="shared" ref="C80:C93" si="4">A80+B80</f>
        <v>40.5</v>
      </c>
      <c r="D80" s="23">
        <v>0.84</v>
      </c>
      <c r="E80" s="23">
        <f t="shared" ref="E80:E107" si="5">D80-(2*F80)</f>
        <v>0.622</v>
      </c>
      <c r="F80" s="23">
        <v>0.109</v>
      </c>
      <c r="G80" s="16" t="s">
        <v>11</v>
      </c>
      <c r="H80" s="16">
        <v>600</v>
      </c>
      <c r="I80" s="16" t="s">
        <v>0</v>
      </c>
      <c r="J80" s="16"/>
      <c r="K80" s="16"/>
      <c r="L80" s="182" t="s">
        <v>156</v>
      </c>
      <c r="M80" s="26">
        <v>0.16</v>
      </c>
      <c r="N80" s="16">
        <v>150</v>
      </c>
      <c r="O80" s="104">
        <v>0.01</v>
      </c>
      <c r="P80" s="10">
        <v>0.5</v>
      </c>
      <c r="Q80" s="16">
        <v>40</v>
      </c>
      <c r="S80" s="178"/>
      <c r="T80" s="136" t="s">
        <v>158</v>
      </c>
      <c r="U80" s="136"/>
      <c r="V80" s="137"/>
      <c r="W80" s="82"/>
    </row>
    <row r="81" spans="1:23" x14ac:dyDescent="0.25">
      <c r="A81" s="27">
        <v>0.75</v>
      </c>
      <c r="B81" s="16">
        <v>40</v>
      </c>
      <c r="C81" s="16">
        <f t="shared" si="4"/>
        <v>40.75</v>
      </c>
      <c r="D81" s="23">
        <v>1.05</v>
      </c>
      <c r="E81" s="23">
        <f t="shared" si="5"/>
        <v>0.82400000000000007</v>
      </c>
      <c r="F81" s="23">
        <v>0.113</v>
      </c>
      <c r="G81" s="16" t="s">
        <v>11</v>
      </c>
      <c r="H81" s="16">
        <v>480</v>
      </c>
      <c r="I81" s="16" t="s">
        <v>0</v>
      </c>
      <c r="J81" s="16"/>
      <c r="K81" s="16"/>
      <c r="L81" s="182" t="s">
        <v>156</v>
      </c>
      <c r="M81" s="26">
        <v>0.22</v>
      </c>
      <c r="N81" s="16">
        <v>150</v>
      </c>
      <c r="O81" s="104">
        <v>0.01</v>
      </c>
      <c r="P81" s="10">
        <v>0.75</v>
      </c>
      <c r="Q81" s="16">
        <v>80</v>
      </c>
      <c r="U81" s="80"/>
      <c r="V81" s="79"/>
      <c r="W81" s="82"/>
    </row>
    <row r="82" spans="1:23" x14ac:dyDescent="0.25">
      <c r="A82" s="27">
        <v>1</v>
      </c>
      <c r="B82" s="16">
        <v>40</v>
      </c>
      <c r="C82" s="16">
        <f t="shared" si="4"/>
        <v>41</v>
      </c>
      <c r="D82" s="23">
        <v>1.3149999999999999</v>
      </c>
      <c r="E82" s="23">
        <f t="shared" si="5"/>
        <v>1.0489999999999999</v>
      </c>
      <c r="F82" s="23">
        <v>0.13300000000000001</v>
      </c>
      <c r="G82" s="16" t="s">
        <v>11</v>
      </c>
      <c r="H82" s="16">
        <v>450</v>
      </c>
      <c r="I82" s="16" t="s">
        <v>0</v>
      </c>
      <c r="J82" s="16"/>
      <c r="K82" s="16"/>
      <c r="L82" s="182" t="s">
        <v>156</v>
      </c>
      <c r="M82" s="26">
        <v>0.32</v>
      </c>
      <c r="N82" s="16">
        <v>150</v>
      </c>
      <c r="O82" s="104">
        <v>0.01</v>
      </c>
      <c r="P82" s="10">
        <v>1</v>
      </c>
      <c r="U82" s="80"/>
      <c r="V82" s="79"/>
      <c r="W82" s="82"/>
    </row>
    <row r="83" spans="1:23" x14ac:dyDescent="0.25">
      <c r="A83" s="27">
        <v>1.25</v>
      </c>
      <c r="B83" s="16">
        <v>40</v>
      </c>
      <c r="C83" s="16">
        <f t="shared" si="4"/>
        <v>41.25</v>
      </c>
      <c r="D83" s="23">
        <v>1.66</v>
      </c>
      <c r="E83" s="23">
        <f t="shared" si="5"/>
        <v>1.38</v>
      </c>
      <c r="F83" s="23">
        <v>0.14000000000000001</v>
      </c>
      <c r="G83" s="16" t="s">
        <v>11</v>
      </c>
      <c r="H83" s="16">
        <v>370</v>
      </c>
      <c r="I83" s="16" t="s">
        <v>0</v>
      </c>
      <c r="J83" s="16"/>
      <c r="K83" s="16"/>
      <c r="L83" s="182" t="s">
        <v>156</v>
      </c>
      <c r="M83" s="26">
        <v>0.43</v>
      </c>
      <c r="N83" s="16">
        <v>150</v>
      </c>
      <c r="O83" s="104">
        <v>0.01</v>
      </c>
      <c r="P83" s="10">
        <v>1.25</v>
      </c>
      <c r="U83" s="80"/>
      <c r="V83" s="79"/>
      <c r="W83" s="82"/>
    </row>
    <row r="84" spans="1:23" x14ac:dyDescent="0.25">
      <c r="A84" s="27">
        <v>1.5</v>
      </c>
      <c r="B84" s="16">
        <v>40</v>
      </c>
      <c r="C84" s="16">
        <f t="shared" si="4"/>
        <v>41.5</v>
      </c>
      <c r="D84" s="23">
        <v>1.9</v>
      </c>
      <c r="E84" s="23">
        <f t="shared" si="5"/>
        <v>1.6099999999999999</v>
      </c>
      <c r="F84" s="23">
        <v>0.14499999999999999</v>
      </c>
      <c r="G84" s="16" t="s">
        <v>11</v>
      </c>
      <c r="H84" s="16">
        <v>330</v>
      </c>
      <c r="I84" s="16" t="s">
        <v>0</v>
      </c>
      <c r="J84" s="16"/>
      <c r="K84" s="16"/>
      <c r="L84" s="182" t="s">
        <v>156</v>
      </c>
      <c r="M84" s="26">
        <v>0.52</v>
      </c>
      <c r="N84" s="16">
        <v>150</v>
      </c>
      <c r="O84" s="104">
        <v>0.01</v>
      </c>
      <c r="P84" s="10">
        <v>1.5</v>
      </c>
      <c r="U84" s="80"/>
      <c r="V84" s="79"/>
      <c r="W84" s="82"/>
    </row>
    <row r="85" spans="1:23" x14ac:dyDescent="0.25">
      <c r="A85" s="27">
        <v>2</v>
      </c>
      <c r="B85" s="16">
        <v>40</v>
      </c>
      <c r="C85" s="16">
        <f t="shared" si="4"/>
        <v>42</v>
      </c>
      <c r="D85" s="23">
        <v>2.375</v>
      </c>
      <c r="E85" s="23">
        <f t="shared" si="5"/>
        <v>2.0670000000000002</v>
      </c>
      <c r="F85" s="23">
        <v>0.154</v>
      </c>
      <c r="G85" s="16" t="s">
        <v>11</v>
      </c>
      <c r="H85" s="16">
        <v>280</v>
      </c>
      <c r="I85" s="16" t="s">
        <v>0</v>
      </c>
      <c r="J85" s="16"/>
      <c r="K85" s="16"/>
      <c r="L85" s="182" t="s">
        <v>156</v>
      </c>
      <c r="M85" s="26">
        <v>0.69</v>
      </c>
      <c r="N85" s="16">
        <v>150</v>
      </c>
      <c r="O85" s="104">
        <v>0.01</v>
      </c>
      <c r="P85" s="10">
        <v>2</v>
      </c>
      <c r="U85" s="80"/>
      <c r="V85" s="79"/>
      <c r="W85" s="82"/>
    </row>
    <row r="86" spans="1:23" x14ac:dyDescent="0.25">
      <c r="A86" s="27">
        <v>2.5</v>
      </c>
      <c r="B86" s="16">
        <v>40</v>
      </c>
      <c r="C86" s="16">
        <f t="shared" si="4"/>
        <v>42.5</v>
      </c>
      <c r="D86" s="23">
        <v>2.875</v>
      </c>
      <c r="E86" s="23">
        <f t="shared" si="5"/>
        <v>2.4689999999999999</v>
      </c>
      <c r="F86" s="23">
        <v>0.20300000000000001</v>
      </c>
      <c r="G86" s="16" t="s">
        <v>11</v>
      </c>
      <c r="H86" s="16">
        <v>300</v>
      </c>
      <c r="I86" s="16" t="s">
        <v>0</v>
      </c>
      <c r="J86" s="16"/>
      <c r="K86" s="16"/>
      <c r="L86" s="182" t="s">
        <v>156</v>
      </c>
      <c r="M86" s="26">
        <v>1.1000000000000001</v>
      </c>
      <c r="N86" s="16">
        <v>150</v>
      </c>
      <c r="O86" s="104">
        <v>0.01</v>
      </c>
      <c r="P86" s="10">
        <v>2.5</v>
      </c>
      <c r="U86" s="80"/>
      <c r="V86" s="79"/>
      <c r="W86" s="82"/>
    </row>
    <row r="87" spans="1:23" x14ac:dyDescent="0.25">
      <c r="A87" s="27">
        <v>3</v>
      </c>
      <c r="B87" s="16">
        <v>40</v>
      </c>
      <c r="C87" s="16">
        <f t="shared" si="4"/>
        <v>43</v>
      </c>
      <c r="D87" s="23">
        <v>3.5</v>
      </c>
      <c r="E87" s="23">
        <f t="shared" si="5"/>
        <v>3.0680000000000001</v>
      </c>
      <c r="F87" s="23">
        <v>0.216</v>
      </c>
      <c r="G87" s="16" t="s">
        <v>11</v>
      </c>
      <c r="H87" s="16">
        <v>260</v>
      </c>
      <c r="I87" s="16" t="s">
        <v>0</v>
      </c>
      <c r="J87" s="16"/>
      <c r="K87" s="16"/>
      <c r="L87" s="182" t="s">
        <v>156</v>
      </c>
      <c r="M87" s="26">
        <v>1.4</v>
      </c>
      <c r="N87" s="16">
        <v>150</v>
      </c>
      <c r="O87" s="104">
        <v>0.01</v>
      </c>
      <c r="P87" s="10">
        <v>3</v>
      </c>
      <c r="U87" s="80"/>
      <c r="V87" s="79"/>
      <c r="W87" s="82"/>
    </row>
    <row r="88" spans="1:23" x14ac:dyDescent="0.25">
      <c r="A88" s="27">
        <v>4</v>
      </c>
      <c r="B88" s="16">
        <v>40</v>
      </c>
      <c r="C88" s="16">
        <f t="shared" si="4"/>
        <v>44</v>
      </c>
      <c r="D88" s="23">
        <v>4.5</v>
      </c>
      <c r="E88" s="23">
        <f t="shared" si="5"/>
        <v>4.0259999999999998</v>
      </c>
      <c r="F88" s="23">
        <v>0.23699999999999999</v>
      </c>
      <c r="G88" s="16" t="s">
        <v>11</v>
      </c>
      <c r="H88" s="16">
        <v>220</v>
      </c>
      <c r="I88" s="16" t="s">
        <v>0</v>
      </c>
      <c r="J88" s="16"/>
      <c r="K88" s="16"/>
      <c r="L88" s="182" t="s">
        <v>156</v>
      </c>
      <c r="M88" s="26">
        <v>2</v>
      </c>
      <c r="N88" s="16">
        <v>150</v>
      </c>
      <c r="O88" s="104">
        <v>0.01</v>
      </c>
      <c r="P88" s="10">
        <v>4</v>
      </c>
      <c r="U88" s="80"/>
      <c r="V88" s="79"/>
      <c r="W88" s="82"/>
    </row>
    <row r="89" spans="1:23" x14ac:dyDescent="0.25">
      <c r="A89" s="27">
        <v>5</v>
      </c>
      <c r="B89" s="16">
        <v>40</v>
      </c>
      <c r="C89" s="16">
        <f t="shared" si="4"/>
        <v>45</v>
      </c>
      <c r="D89" s="23">
        <v>5.5629999999999997</v>
      </c>
      <c r="E89" s="23">
        <f t="shared" si="5"/>
        <v>5.0469999999999997</v>
      </c>
      <c r="F89" s="23">
        <v>0.25800000000000001</v>
      </c>
      <c r="G89" s="16" t="s">
        <v>11</v>
      </c>
      <c r="H89" s="16">
        <v>190</v>
      </c>
      <c r="I89" s="16" t="s">
        <v>0</v>
      </c>
      <c r="J89" s="16"/>
      <c r="K89" s="16"/>
      <c r="L89" s="182" t="s">
        <v>156</v>
      </c>
      <c r="M89" s="26">
        <v>2.9</v>
      </c>
      <c r="N89" s="16">
        <v>150</v>
      </c>
      <c r="O89" s="104">
        <v>0.01</v>
      </c>
      <c r="P89" s="10">
        <v>5</v>
      </c>
      <c r="U89" s="80"/>
      <c r="V89" s="79"/>
      <c r="W89" s="82"/>
    </row>
    <row r="90" spans="1:23" x14ac:dyDescent="0.25">
      <c r="A90" s="27">
        <v>6</v>
      </c>
      <c r="B90" s="16">
        <v>40</v>
      </c>
      <c r="C90" s="16">
        <f t="shared" si="4"/>
        <v>46</v>
      </c>
      <c r="D90" s="23">
        <v>6.625</v>
      </c>
      <c r="E90" s="23">
        <f t="shared" si="5"/>
        <v>6.0649999999999995</v>
      </c>
      <c r="F90" s="23">
        <v>0.28000000000000003</v>
      </c>
      <c r="G90" s="16" t="s">
        <v>11</v>
      </c>
      <c r="H90" s="16">
        <v>180</v>
      </c>
      <c r="I90" s="16" t="s">
        <v>0</v>
      </c>
      <c r="J90" s="16"/>
      <c r="K90" s="16"/>
      <c r="L90" s="182" t="s">
        <v>156</v>
      </c>
      <c r="M90" s="26">
        <v>3.6</v>
      </c>
      <c r="N90" s="16">
        <v>150</v>
      </c>
      <c r="O90" s="104">
        <v>0.01</v>
      </c>
      <c r="P90" s="10">
        <v>6</v>
      </c>
      <c r="U90" s="80"/>
      <c r="V90" s="79"/>
      <c r="W90" s="82"/>
    </row>
    <row r="91" spans="1:23" x14ac:dyDescent="0.25">
      <c r="A91" s="27">
        <v>8</v>
      </c>
      <c r="B91" s="16">
        <v>40</v>
      </c>
      <c r="C91" s="16">
        <f t="shared" si="4"/>
        <v>48</v>
      </c>
      <c r="D91" s="23">
        <v>8.625</v>
      </c>
      <c r="E91" s="23">
        <f t="shared" si="5"/>
        <v>7.9610000000000003</v>
      </c>
      <c r="F91" s="23">
        <v>0.33200000000000002</v>
      </c>
      <c r="G91" s="16" t="s">
        <v>11</v>
      </c>
      <c r="H91" s="16">
        <v>160</v>
      </c>
      <c r="I91" s="16" t="s">
        <v>0</v>
      </c>
      <c r="J91" s="16"/>
      <c r="K91" s="16"/>
      <c r="L91" s="182" t="s">
        <v>156</v>
      </c>
      <c r="M91" s="26">
        <v>5.7</v>
      </c>
      <c r="N91" s="16">
        <v>150</v>
      </c>
      <c r="O91" s="104">
        <v>0.01</v>
      </c>
      <c r="P91" s="10">
        <v>8</v>
      </c>
      <c r="U91" s="80"/>
      <c r="V91" s="79"/>
      <c r="W91" s="82"/>
    </row>
    <row r="92" spans="1:23" x14ac:dyDescent="0.25">
      <c r="A92" s="27">
        <v>10</v>
      </c>
      <c r="B92" s="16">
        <v>40</v>
      </c>
      <c r="C92" s="16">
        <f t="shared" si="4"/>
        <v>50</v>
      </c>
      <c r="D92" s="23">
        <v>10.75</v>
      </c>
      <c r="E92" s="23">
        <f t="shared" si="5"/>
        <v>10.02</v>
      </c>
      <c r="F92" s="23">
        <v>0.36499999999999999</v>
      </c>
      <c r="G92" s="16" t="s">
        <v>11</v>
      </c>
      <c r="H92" s="16">
        <v>140</v>
      </c>
      <c r="I92" s="16" t="s">
        <v>0</v>
      </c>
      <c r="J92" s="16"/>
      <c r="K92" s="16"/>
      <c r="L92" s="182" t="s">
        <v>156</v>
      </c>
      <c r="M92" s="26">
        <v>7.8</v>
      </c>
      <c r="N92" s="16">
        <v>150</v>
      </c>
      <c r="O92" s="104">
        <v>0.01</v>
      </c>
      <c r="P92" s="10">
        <v>10</v>
      </c>
      <c r="U92" s="80"/>
      <c r="V92" s="79"/>
      <c r="W92" s="82"/>
    </row>
    <row r="93" spans="1:23" x14ac:dyDescent="0.25">
      <c r="A93" s="27">
        <v>12</v>
      </c>
      <c r="B93" s="16">
        <v>40</v>
      </c>
      <c r="C93" s="16">
        <f t="shared" si="4"/>
        <v>52</v>
      </c>
      <c r="D93" s="23">
        <v>12.75</v>
      </c>
      <c r="E93" s="23">
        <f t="shared" si="5"/>
        <v>11.938000000000001</v>
      </c>
      <c r="F93" s="23">
        <v>0.40600000000000003</v>
      </c>
      <c r="G93" s="16" t="s">
        <v>11</v>
      </c>
      <c r="H93" s="16">
        <v>130</v>
      </c>
      <c r="I93" s="16" t="s">
        <v>0</v>
      </c>
      <c r="J93" s="16"/>
      <c r="K93" s="16"/>
      <c r="L93" s="182" t="s">
        <v>156</v>
      </c>
      <c r="M93" s="26">
        <v>10.3</v>
      </c>
      <c r="N93" s="16">
        <v>150</v>
      </c>
      <c r="O93" s="104">
        <v>0.01</v>
      </c>
      <c r="P93" s="10">
        <v>12</v>
      </c>
      <c r="U93" s="80"/>
      <c r="V93" s="79"/>
      <c r="W93" s="82"/>
    </row>
    <row r="94" spans="1:23" x14ac:dyDescent="0.25">
      <c r="A94" s="27">
        <v>0.5</v>
      </c>
      <c r="B94" s="16">
        <v>80</v>
      </c>
      <c r="C94" s="16">
        <f t="shared" ref="C94:C107" si="6">A94+B94</f>
        <v>80.5</v>
      </c>
      <c r="D94" s="23">
        <v>0.84</v>
      </c>
      <c r="E94" s="23">
        <f t="shared" si="5"/>
        <v>0.54600000000000004</v>
      </c>
      <c r="F94" s="23">
        <v>0.14699999999999999</v>
      </c>
      <c r="G94" s="16" t="s">
        <v>12</v>
      </c>
      <c r="H94" s="16">
        <v>850</v>
      </c>
      <c r="I94" s="16" t="s">
        <v>0</v>
      </c>
      <c r="J94" s="16"/>
      <c r="K94" s="16"/>
      <c r="L94" s="182" t="s">
        <v>156</v>
      </c>
      <c r="M94" s="26">
        <v>0.21</v>
      </c>
      <c r="N94" s="16">
        <v>150</v>
      </c>
      <c r="O94" s="104">
        <v>0.01</v>
      </c>
      <c r="U94" s="80"/>
      <c r="V94" s="79"/>
      <c r="W94" s="82"/>
    </row>
    <row r="95" spans="1:23" x14ac:dyDescent="0.25">
      <c r="A95" s="27">
        <v>0.75</v>
      </c>
      <c r="B95" s="16">
        <v>80</v>
      </c>
      <c r="C95" s="16">
        <f t="shared" si="6"/>
        <v>80.75</v>
      </c>
      <c r="D95" s="23">
        <v>1.05</v>
      </c>
      <c r="E95" s="23">
        <f t="shared" si="5"/>
        <v>0.74199999999999999</v>
      </c>
      <c r="F95" s="23">
        <v>0.154</v>
      </c>
      <c r="G95" s="16" t="s">
        <v>12</v>
      </c>
      <c r="H95" s="16">
        <v>690</v>
      </c>
      <c r="I95" s="16" t="s">
        <v>0</v>
      </c>
      <c r="J95" s="16"/>
      <c r="K95" s="16"/>
      <c r="L95" s="182" t="s">
        <v>156</v>
      </c>
      <c r="M95" s="26">
        <v>0.28999999999999998</v>
      </c>
      <c r="N95" s="16">
        <v>150</v>
      </c>
      <c r="O95" s="104">
        <v>0.01</v>
      </c>
      <c r="U95" s="80"/>
      <c r="V95" s="79"/>
      <c r="W95" s="82"/>
    </row>
    <row r="96" spans="1:23" x14ac:dyDescent="0.25">
      <c r="A96" s="27">
        <v>1</v>
      </c>
      <c r="B96" s="16">
        <v>80</v>
      </c>
      <c r="C96" s="16">
        <f t="shared" si="6"/>
        <v>81</v>
      </c>
      <c r="D96" s="23">
        <v>1.3149999999999999</v>
      </c>
      <c r="E96" s="23">
        <f t="shared" si="5"/>
        <v>0.95699999999999996</v>
      </c>
      <c r="F96" s="23">
        <v>0.17899999999999999</v>
      </c>
      <c r="G96" s="16" t="s">
        <v>12</v>
      </c>
      <c r="H96" s="16">
        <v>630</v>
      </c>
      <c r="I96" s="16" t="s">
        <v>0</v>
      </c>
      <c r="J96" s="16"/>
      <c r="K96" s="16"/>
      <c r="L96" s="182" t="s">
        <v>156</v>
      </c>
      <c r="M96" s="26">
        <v>0.42</v>
      </c>
      <c r="N96" s="16">
        <v>150</v>
      </c>
      <c r="O96" s="104">
        <v>0.01</v>
      </c>
      <c r="U96" s="80"/>
      <c r="V96" s="79"/>
      <c r="W96" s="82"/>
    </row>
    <row r="97" spans="1:23" x14ac:dyDescent="0.25">
      <c r="A97" s="27">
        <v>1.25</v>
      </c>
      <c r="B97" s="16">
        <v>80</v>
      </c>
      <c r="C97" s="16">
        <f t="shared" si="6"/>
        <v>81.25</v>
      </c>
      <c r="D97" s="23">
        <v>1.66</v>
      </c>
      <c r="E97" s="23">
        <f t="shared" si="5"/>
        <v>1.278</v>
      </c>
      <c r="F97" s="23">
        <v>0.191</v>
      </c>
      <c r="G97" s="16" t="s">
        <v>12</v>
      </c>
      <c r="H97" s="16">
        <v>520</v>
      </c>
      <c r="I97" s="16" t="s">
        <v>0</v>
      </c>
      <c r="J97" s="16"/>
      <c r="K97" s="16"/>
      <c r="L97" s="182" t="s">
        <v>156</v>
      </c>
      <c r="M97" s="26">
        <v>0.57999999999999996</v>
      </c>
      <c r="N97" s="16">
        <v>150</v>
      </c>
      <c r="O97" s="104">
        <v>0.01</v>
      </c>
      <c r="U97" s="80"/>
      <c r="V97" s="79"/>
      <c r="W97" s="82"/>
    </row>
    <row r="98" spans="1:23" x14ac:dyDescent="0.25">
      <c r="A98" s="27">
        <v>1.5</v>
      </c>
      <c r="B98" s="16">
        <v>80</v>
      </c>
      <c r="C98" s="16">
        <f t="shared" si="6"/>
        <v>81.5</v>
      </c>
      <c r="D98" s="23">
        <v>1.9</v>
      </c>
      <c r="E98" s="23">
        <f t="shared" si="5"/>
        <v>1.5</v>
      </c>
      <c r="F98" s="23">
        <v>0.2</v>
      </c>
      <c r="G98" s="16" t="s">
        <v>12</v>
      </c>
      <c r="H98" s="16">
        <v>470</v>
      </c>
      <c r="I98" s="16" t="s">
        <v>0</v>
      </c>
      <c r="J98" s="16"/>
      <c r="K98" s="16"/>
      <c r="L98" s="182" t="s">
        <v>156</v>
      </c>
      <c r="M98" s="26">
        <v>0.7</v>
      </c>
      <c r="N98" s="16">
        <v>150</v>
      </c>
      <c r="O98" s="104">
        <v>0.01</v>
      </c>
      <c r="U98" s="80"/>
      <c r="V98" s="79"/>
      <c r="W98" s="82"/>
    </row>
    <row r="99" spans="1:23" x14ac:dyDescent="0.25">
      <c r="A99" s="27">
        <v>2</v>
      </c>
      <c r="B99" s="16">
        <v>80</v>
      </c>
      <c r="C99" s="16">
        <f t="shared" si="6"/>
        <v>82</v>
      </c>
      <c r="D99" s="23">
        <v>2.375</v>
      </c>
      <c r="E99" s="23">
        <f t="shared" si="5"/>
        <v>1.9390000000000001</v>
      </c>
      <c r="F99" s="23">
        <v>0.218</v>
      </c>
      <c r="G99" s="16" t="s">
        <v>12</v>
      </c>
      <c r="H99" s="16">
        <v>400</v>
      </c>
      <c r="I99" s="16" t="s">
        <v>0</v>
      </c>
      <c r="J99" s="16"/>
      <c r="K99" s="16"/>
      <c r="L99" s="182" t="s">
        <v>156</v>
      </c>
      <c r="M99" s="26">
        <v>0.97</v>
      </c>
      <c r="N99" s="16">
        <v>150</v>
      </c>
      <c r="O99" s="104">
        <v>0.01</v>
      </c>
      <c r="U99" s="80"/>
      <c r="V99" s="79"/>
      <c r="W99" s="82"/>
    </row>
    <row r="100" spans="1:23" x14ac:dyDescent="0.25">
      <c r="A100" s="27">
        <v>2.5</v>
      </c>
      <c r="B100" s="16">
        <v>80</v>
      </c>
      <c r="C100" s="16">
        <f t="shared" si="6"/>
        <v>82.5</v>
      </c>
      <c r="D100" s="23">
        <v>2.875</v>
      </c>
      <c r="E100" s="23">
        <f t="shared" si="5"/>
        <v>2.323</v>
      </c>
      <c r="F100" s="23">
        <v>0.27600000000000002</v>
      </c>
      <c r="G100" s="16" t="s">
        <v>12</v>
      </c>
      <c r="H100" s="16">
        <v>420</v>
      </c>
      <c r="I100" s="16" t="s">
        <v>0</v>
      </c>
      <c r="J100" s="16"/>
      <c r="K100" s="16"/>
      <c r="L100" s="182" t="s">
        <v>156</v>
      </c>
      <c r="M100" s="26">
        <v>1.5</v>
      </c>
      <c r="N100" s="16">
        <v>150</v>
      </c>
      <c r="O100" s="104">
        <v>0.01</v>
      </c>
      <c r="U100" s="80"/>
      <c r="V100" s="79"/>
      <c r="W100" s="82"/>
    </row>
    <row r="101" spans="1:23" x14ac:dyDescent="0.25">
      <c r="A101" s="27">
        <v>3</v>
      </c>
      <c r="B101" s="16">
        <v>80</v>
      </c>
      <c r="C101" s="16">
        <f t="shared" si="6"/>
        <v>83</v>
      </c>
      <c r="D101" s="23">
        <v>3.5</v>
      </c>
      <c r="E101" s="23">
        <f t="shared" si="5"/>
        <v>2.9</v>
      </c>
      <c r="F101" s="23">
        <v>0.3</v>
      </c>
      <c r="G101" s="16" t="s">
        <v>12</v>
      </c>
      <c r="H101" s="16">
        <v>370</v>
      </c>
      <c r="I101" s="16" t="s">
        <v>0</v>
      </c>
      <c r="J101" s="16"/>
      <c r="K101" s="16"/>
      <c r="L101" s="182" t="s">
        <v>156</v>
      </c>
      <c r="M101" s="26">
        <v>2</v>
      </c>
      <c r="N101" s="16">
        <v>150</v>
      </c>
      <c r="O101" s="104">
        <v>0.01</v>
      </c>
      <c r="U101" s="80"/>
      <c r="V101" s="79"/>
      <c r="W101" s="82"/>
    </row>
    <row r="102" spans="1:23" x14ac:dyDescent="0.25">
      <c r="A102" s="27">
        <v>4</v>
      </c>
      <c r="B102" s="16">
        <v>80</v>
      </c>
      <c r="C102" s="16">
        <f t="shared" si="6"/>
        <v>84</v>
      </c>
      <c r="D102" s="23">
        <v>4.5</v>
      </c>
      <c r="E102" s="23">
        <f t="shared" si="5"/>
        <v>3.8260000000000001</v>
      </c>
      <c r="F102" s="23">
        <v>0.33700000000000002</v>
      </c>
      <c r="G102" s="16" t="s">
        <v>12</v>
      </c>
      <c r="H102" s="16">
        <v>320</v>
      </c>
      <c r="I102" s="16" t="s">
        <v>0</v>
      </c>
      <c r="J102" s="16"/>
      <c r="K102" s="16"/>
      <c r="L102" s="182" t="s">
        <v>156</v>
      </c>
      <c r="M102" s="26">
        <v>2.9</v>
      </c>
      <c r="N102" s="16">
        <v>150</v>
      </c>
      <c r="O102" s="104">
        <v>0.01</v>
      </c>
      <c r="U102" s="80"/>
      <c r="V102" s="79"/>
      <c r="W102" s="82"/>
    </row>
    <row r="103" spans="1:23" x14ac:dyDescent="0.25">
      <c r="A103" s="27">
        <v>5</v>
      </c>
      <c r="B103" s="16">
        <v>80</v>
      </c>
      <c r="C103" s="16">
        <f>A103+B103</f>
        <v>85</v>
      </c>
      <c r="D103" s="23">
        <v>5.5629999999999997</v>
      </c>
      <c r="E103" s="23">
        <f t="shared" si="5"/>
        <v>4.8129999999999997</v>
      </c>
      <c r="F103" s="23">
        <v>0.375</v>
      </c>
      <c r="G103" s="16" t="s">
        <v>12</v>
      </c>
      <c r="H103" s="16">
        <v>290</v>
      </c>
      <c r="I103" s="16" t="s">
        <v>0</v>
      </c>
      <c r="J103" s="16"/>
      <c r="K103" s="16"/>
      <c r="L103" s="182" t="s">
        <v>156</v>
      </c>
      <c r="M103" s="26">
        <v>4</v>
      </c>
      <c r="N103" s="16">
        <v>150</v>
      </c>
      <c r="O103" s="104">
        <v>0.01</v>
      </c>
      <c r="U103" s="80"/>
      <c r="V103" s="79"/>
      <c r="W103" s="82"/>
    </row>
    <row r="104" spans="1:23" x14ac:dyDescent="0.25">
      <c r="A104" s="27">
        <v>6</v>
      </c>
      <c r="B104" s="16">
        <v>80</v>
      </c>
      <c r="C104" s="16">
        <f>A104+B104</f>
        <v>86</v>
      </c>
      <c r="D104" s="23">
        <v>6.625</v>
      </c>
      <c r="E104" s="23">
        <f t="shared" si="5"/>
        <v>5.7610000000000001</v>
      </c>
      <c r="F104" s="23">
        <v>0.432</v>
      </c>
      <c r="G104" s="16" t="s">
        <v>12</v>
      </c>
      <c r="H104" s="16">
        <v>280</v>
      </c>
      <c r="I104" s="16" t="s">
        <v>0</v>
      </c>
      <c r="J104" s="16"/>
      <c r="K104" s="16"/>
      <c r="L104" s="182" t="s">
        <v>156</v>
      </c>
      <c r="M104" s="26">
        <v>5.5</v>
      </c>
      <c r="N104" s="16">
        <v>150</v>
      </c>
      <c r="O104" s="104">
        <v>0.01</v>
      </c>
      <c r="U104" s="80"/>
      <c r="V104" s="79"/>
      <c r="W104" s="82"/>
    </row>
    <row r="105" spans="1:23" x14ac:dyDescent="0.25">
      <c r="A105" s="27">
        <v>8</v>
      </c>
      <c r="B105" s="16">
        <v>80</v>
      </c>
      <c r="C105" s="16">
        <f>A105+B105</f>
        <v>88</v>
      </c>
      <c r="D105" s="23">
        <v>8.625</v>
      </c>
      <c r="E105" s="23">
        <f t="shared" si="5"/>
        <v>7.625</v>
      </c>
      <c r="F105" s="23">
        <v>0.5</v>
      </c>
      <c r="G105" s="16" t="s">
        <v>12</v>
      </c>
      <c r="H105" s="16">
        <v>250</v>
      </c>
      <c r="I105" s="16" t="s">
        <v>0</v>
      </c>
      <c r="J105" s="16"/>
      <c r="K105" s="16"/>
      <c r="L105" s="182" t="s">
        <v>156</v>
      </c>
      <c r="M105" s="26">
        <v>8.4</v>
      </c>
      <c r="N105" s="16">
        <v>150</v>
      </c>
      <c r="O105" s="104">
        <v>0.01</v>
      </c>
      <c r="U105" s="80"/>
      <c r="V105" s="79"/>
      <c r="W105" s="82"/>
    </row>
    <row r="106" spans="1:23" x14ac:dyDescent="0.25">
      <c r="A106" s="27">
        <v>10</v>
      </c>
      <c r="B106" s="16">
        <v>80</v>
      </c>
      <c r="C106" s="16">
        <f>A106+B106</f>
        <v>90</v>
      </c>
      <c r="D106" s="23">
        <v>10.75</v>
      </c>
      <c r="E106" s="23">
        <f t="shared" si="5"/>
        <v>9.5640000000000001</v>
      </c>
      <c r="F106" s="23">
        <v>0.59299999999999997</v>
      </c>
      <c r="G106" s="16" t="s">
        <v>12</v>
      </c>
      <c r="H106" s="16">
        <v>230</v>
      </c>
      <c r="I106" s="16" t="s">
        <v>0</v>
      </c>
      <c r="J106" s="16"/>
      <c r="K106" s="16"/>
      <c r="L106" s="182" t="s">
        <v>156</v>
      </c>
      <c r="M106" s="26">
        <v>12.5</v>
      </c>
      <c r="N106" s="16">
        <v>150</v>
      </c>
      <c r="O106" s="104">
        <v>0.01</v>
      </c>
      <c r="U106" s="80"/>
      <c r="V106" s="79"/>
      <c r="W106" s="82"/>
    </row>
    <row r="107" spans="1:23" ht="13.8" thickBot="1" x14ac:dyDescent="0.3">
      <c r="A107" s="28">
        <v>12</v>
      </c>
      <c r="B107" s="18">
        <v>80</v>
      </c>
      <c r="C107" s="18">
        <f t="shared" si="6"/>
        <v>92</v>
      </c>
      <c r="D107" s="31">
        <v>12.75</v>
      </c>
      <c r="E107" s="31">
        <f t="shared" si="5"/>
        <v>11.375999999999999</v>
      </c>
      <c r="F107" s="31">
        <v>0.68700000000000006</v>
      </c>
      <c r="G107" s="18" t="s">
        <v>12</v>
      </c>
      <c r="H107" s="18">
        <v>230</v>
      </c>
      <c r="I107" s="18" t="s">
        <v>0</v>
      </c>
      <c r="J107" s="18"/>
      <c r="K107" s="18"/>
      <c r="L107" s="183" t="s">
        <v>156</v>
      </c>
      <c r="M107" s="40">
        <v>17.2</v>
      </c>
      <c r="N107" s="18">
        <v>150</v>
      </c>
      <c r="O107" s="105">
        <v>0.01</v>
      </c>
      <c r="U107" s="80"/>
      <c r="V107" s="79"/>
      <c r="W107" s="82"/>
    </row>
    <row r="108" spans="1:23" ht="13.8" thickBot="1" x14ac:dyDescent="0.3">
      <c r="A108" s="11"/>
      <c r="B108" s="11"/>
      <c r="C108" s="11"/>
      <c r="D108" s="22"/>
      <c r="E108" s="22"/>
      <c r="F108" s="22"/>
      <c r="G108" s="11"/>
      <c r="H108" s="11"/>
      <c r="I108" s="11"/>
      <c r="J108" s="11"/>
      <c r="K108" s="11"/>
      <c r="L108" s="180"/>
      <c r="M108" s="11"/>
      <c r="N108" s="11"/>
      <c r="O108" s="22"/>
    </row>
    <row r="109" spans="1:23" ht="13.8" thickBot="1" x14ac:dyDescent="0.3">
      <c r="A109" s="275" t="s">
        <v>25</v>
      </c>
      <c r="B109" s="276"/>
      <c r="C109" s="276"/>
      <c r="D109" s="276"/>
      <c r="E109" s="276"/>
      <c r="F109" s="276"/>
      <c r="G109" s="276"/>
      <c r="H109" s="276"/>
      <c r="I109" s="276"/>
      <c r="J109" s="276"/>
      <c r="K109" s="276"/>
      <c r="L109" s="276"/>
      <c r="M109" s="276"/>
      <c r="N109" s="276"/>
      <c r="O109" s="277"/>
      <c r="S109" s="131" t="s">
        <v>115</v>
      </c>
      <c r="T109" s="132" t="s">
        <v>151</v>
      </c>
      <c r="U109" s="132"/>
      <c r="V109" s="133"/>
    </row>
    <row r="110" spans="1:23" x14ac:dyDescent="0.25">
      <c r="A110" s="263" t="s">
        <v>1</v>
      </c>
      <c r="B110" s="264"/>
      <c r="C110" s="264"/>
      <c r="D110" s="264"/>
      <c r="E110" s="264"/>
      <c r="F110" s="264"/>
      <c r="G110" s="264"/>
      <c r="H110" s="264"/>
      <c r="I110" s="264"/>
      <c r="J110" s="264"/>
      <c r="K110" s="264"/>
      <c r="L110" s="264"/>
      <c r="M110" s="264"/>
      <c r="N110" s="264"/>
      <c r="O110" s="265"/>
      <c r="S110" s="134"/>
      <c r="T110" s="51" t="s">
        <v>159</v>
      </c>
      <c r="U110" s="51"/>
      <c r="V110" s="135"/>
    </row>
    <row r="111" spans="1:23" ht="17.399999999999999" thickBot="1" x14ac:dyDescent="0.5">
      <c r="A111" s="6" t="s">
        <v>2</v>
      </c>
      <c r="B111" s="7" t="s">
        <v>3</v>
      </c>
      <c r="C111" s="8" t="s">
        <v>4</v>
      </c>
      <c r="D111" s="7" t="s">
        <v>20</v>
      </c>
      <c r="E111" s="7" t="s">
        <v>5</v>
      </c>
      <c r="F111" s="7" t="s">
        <v>21</v>
      </c>
      <c r="G111" s="7" t="s">
        <v>6</v>
      </c>
      <c r="H111" s="7" t="s">
        <v>7</v>
      </c>
      <c r="I111" s="7" t="s">
        <v>8</v>
      </c>
      <c r="J111" s="7" t="s">
        <v>9</v>
      </c>
      <c r="K111" s="33" t="s">
        <v>39</v>
      </c>
      <c r="L111" s="179" t="s">
        <v>146</v>
      </c>
      <c r="M111" s="7" t="s">
        <v>23</v>
      </c>
      <c r="N111" s="7" t="s">
        <v>17</v>
      </c>
      <c r="O111" s="9" t="s">
        <v>10</v>
      </c>
      <c r="S111" s="134"/>
      <c r="T111" s="138" t="s">
        <v>153</v>
      </c>
      <c r="U111" s="51"/>
      <c r="V111" s="135"/>
    </row>
    <row r="112" spans="1:23" ht="13.8" thickTop="1" x14ac:dyDescent="0.25">
      <c r="A112" s="27">
        <v>8</v>
      </c>
      <c r="B112" s="16">
        <v>43</v>
      </c>
      <c r="C112" s="16">
        <f t="shared" ref="C112:C118" si="7">A112+B112</f>
        <v>51</v>
      </c>
      <c r="D112" s="23">
        <v>8.16</v>
      </c>
      <c r="E112" s="23">
        <f t="shared" ref="E112:E118" si="8">D112-(2*F112)</f>
        <v>7.9859999999999998</v>
      </c>
      <c r="F112" s="23">
        <v>8.6999999999999994E-2</v>
      </c>
      <c r="G112" s="16" t="s">
        <v>26</v>
      </c>
      <c r="H112" s="16">
        <v>43</v>
      </c>
      <c r="I112" s="16" t="s">
        <v>0</v>
      </c>
      <c r="J112" s="16">
        <v>93.5</v>
      </c>
      <c r="K112" s="16"/>
      <c r="L112" s="182" t="s">
        <v>160</v>
      </c>
      <c r="M112" s="16">
        <v>1.46</v>
      </c>
      <c r="N112" s="16">
        <v>150</v>
      </c>
      <c r="O112" s="104">
        <v>0.01</v>
      </c>
      <c r="S112" s="178"/>
      <c r="T112" s="136" t="s">
        <v>158</v>
      </c>
      <c r="U112" s="136"/>
      <c r="V112" s="137"/>
      <c r="W112" s="82"/>
    </row>
    <row r="113" spans="1:23" x14ac:dyDescent="0.25">
      <c r="A113" s="27">
        <v>10</v>
      </c>
      <c r="B113" s="16">
        <v>43</v>
      </c>
      <c r="C113" s="16">
        <f t="shared" si="7"/>
        <v>53</v>
      </c>
      <c r="D113" s="23">
        <v>10.199999999999999</v>
      </c>
      <c r="E113" s="23">
        <f t="shared" si="8"/>
        <v>9.9819999999999993</v>
      </c>
      <c r="F113" s="23">
        <v>0.109</v>
      </c>
      <c r="G113" s="16" t="s">
        <v>26</v>
      </c>
      <c r="H113" s="16">
        <v>43</v>
      </c>
      <c r="I113" s="16" t="s">
        <v>0</v>
      </c>
      <c r="J113" s="16">
        <v>93.5</v>
      </c>
      <c r="K113" s="16"/>
      <c r="L113" s="182" t="s">
        <v>160</v>
      </c>
      <c r="M113" s="16">
        <v>2.2799999999999998</v>
      </c>
      <c r="N113" s="16">
        <v>150</v>
      </c>
      <c r="O113" s="104">
        <v>0.01</v>
      </c>
      <c r="U113" s="80"/>
      <c r="V113" s="79"/>
      <c r="W113" s="82"/>
    </row>
    <row r="114" spans="1:23" x14ac:dyDescent="0.25">
      <c r="A114" s="27">
        <v>12</v>
      </c>
      <c r="B114" s="16">
        <v>43</v>
      </c>
      <c r="C114" s="16">
        <f t="shared" si="7"/>
        <v>55</v>
      </c>
      <c r="D114" s="23">
        <v>12.24</v>
      </c>
      <c r="E114" s="23">
        <f t="shared" si="8"/>
        <v>11.978</v>
      </c>
      <c r="F114" s="23">
        <v>0.13100000000000001</v>
      </c>
      <c r="G114" s="16" t="s">
        <v>26</v>
      </c>
      <c r="H114" s="16">
        <v>43</v>
      </c>
      <c r="I114" s="16" t="s">
        <v>0</v>
      </c>
      <c r="J114" s="16">
        <v>93.5</v>
      </c>
      <c r="K114" s="16"/>
      <c r="L114" s="182" t="s">
        <v>160</v>
      </c>
      <c r="M114" s="16">
        <v>3.29</v>
      </c>
      <c r="N114" s="16">
        <v>150</v>
      </c>
      <c r="O114" s="104">
        <v>0.01</v>
      </c>
      <c r="U114" s="80"/>
      <c r="V114" s="79"/>
      <c r="W114" s="82"/>
    </row>
    <row r="115" spans="1:23" x14ac:dyDescent="0.25">
      <c r="A115" s="27">
        <v>15</v>
      </c>
      <c r="B115" s="16">
        <v>43</v>
      </c>
      <c r="C115" s="16">
        <f t="shared" si="7"/>
        <v>58</v>
      </c>
      <c r="D115" s="23">
        <v>15.3</v>
      </c>
      <c r="E115" s="23">
        <f t="shared" si="8"/>
        <v>14.972000000000001</v>
      </c>
      <c r="F115" s="23">
        <v>0.16400000000000001</v>
      </c>
      <c r="G115" s="16" t="s">
        <v>26</v>
      </c>
      <c r="H115" s="16">
        <v>43</v>
      </c>
      <c r="I115" s="16" t="s">
        <v>0</v>
      </c>
      <c r="J115" s="16">
        <v>93.5</v>
      </c>
      <c r="K115" s="16"/>
      <c r="L115" s="182" t="s">
        <v>160</v>
      </c>
      <c r="M115" s="16">
        <v>5.15</v>
      </c>
      <c r="N115" s="16">
        <v>150</v>
      </c>
      <c r="O115" s="104">
        <v>0.01</v>
      </c>
      <c r="U115" s="80"/>
      <c r="V115" s="79"/>
      <c r="W115" s="82"/>
    </row>
    <row r="116" spans="1:23" x14ac:dyDescent="0.25">
      <c r="A116" s="27">
        <v>18</v>
      </c>
      <c r="B116" s="16">
        <v>43</v>
      </c>
      <c r="C116" s="16">
        <f t="shared" si="7"/>
        <v>61</v>
      </c>
      <c r="D116" s="23">
        <v>18.36</v>
      </c>
      <c r="E116" s="23">
        <f t="shared" si="8"/>
        <v>17.966000000000001</v>
      </c>
      <c r="F116" s="23">
        <v>0.19700000000000001</v>
      </c>
      <c r="G116" s="16" t="s">
        <v>26</v>
      </c>
      <c r="H116" s="16">
        <v>43</v>
      </c>
      <c r="I116" s="16" t="s">
        <v>0</v>
      </c>
      <c r="J116" s="16">
        <v>93.5</v>
      </c>
      <c r="K116" s="16"/>
      <c r="L116" s="182" t="s">
        <v>160</v>
      </c>
      <c r="M116" s="16">
        <v>7.42</v>
      </c>
      <c r="N116" s="16">
        <v>150</v>
      </c>
      <c r="O116" s="104">
        <v>0.01</v>
      </c>
      <c r="U116" s="80"/>
      <c r="V116" s="79"/>
      <c r="W116" s="82"/>
    </row>
    <row r="117" spans="1:23" x14ac:dyDescent="0.25">
      <c r="A117" s="27">
        <v>20</v>
      </c>
      <c r="B117" s="16">
        <v>43</v>
      </c>
      <c r="C117" s="16">
        <f t="shared" si="7"/>
        <v>63</v>
      </c>
      <c r="D117" s="23">
        <v>20.399999999999999</v>
      </c>
      <c r="E117" s="23">
        <f t="shared" si="8"/>
        <v>19.963999999999999</v>
      </c>
      <c r="F117" s="23">
        <v>0.218</v>
      </c>
      <c r="G117" s="16" t="s">
        <v>26</v>
      </c>
      <c r="H117" s="16">
        <v>43</v>
      </c>
      <c r="I117" s="16" t="s">
        <v>0</v>
      </c>
      <c r="J117" s="16">
        <v>93.5</v>
      </c>
      <c r="K117" s="16"/>
      <c r="L117" s="182" t="s">
        <v>160</v>
      </c>
      <c r="M117" s="16">
        <v>9.1199999999999992</v>
      </c>
      <c r="N117" s="16">
        <v>150</v>
      </c>
      <c r="O117" s="104">
        <v>0.01</v>
      </c>
      <c r="U117" s="80"/>
      <c r="V117" s="79"/>
      <c r="W117" s="82"/>
    </row>
    <row r="118" spans="1:23" ht="13.8" thickBot="1" x14ac:dyDescent="0.3">
      <c r="A118" s="28">
        <v>15</v>
      </c>
      <c r="B118" s="18">
        <v>100</v>
      </c>
      <c r="C118" s="18">
        <f t="shared" si="7"/>
        <v>115</v>
      </c>
      <c r="D118" s="31">
        <v>15.3</v>
      </c>
      <c r="E118" s="31">
        <f t="shared" si="8"/>
        <v>14.554</v>
      </c>
      <c r="F118" s="31">
        <v>0.373</v>
      </c>
      <c r="G118" s="18" t="s">
        <v>26</v>
      </c>
      <c r="H118" s="18">
        <v>100</v>
      </c>
      <c r="I118" s="18" t="s">
        <v>0</v>
      </c>
      <c r="J118" s="18">
        <v>41</v>
      </c>
      <c r="K118" s="18"/>
      <c r="L118" s="183" t="s">
        <v>160</v>
      </c>
      <c r="M118" s="18">
        <v>11.54</v>
      </c>
      <c r="N118" s="18">
        <v>150</v>
      </c>
      <c r="O118" s="105">
        <v>0.01</v>
      </c>
      <c r="U118" s="80"/>
      <c r="V118" s="79"/>
      <c r="W118" s="82"/>
    </row>
    <row r="119" spans="1:23" ht="13.8" thickBot="1" x14ac:dyDescent="0.3">
      <c r="A119" s="11"/>
      <c r="B119" s="11"/>
      <c r="C119" s="11"/>
      <c r="D119" s="22"/>
      <c r="E119" s="22"/>
      <c r="F119" s="22"/>
      <c r="G119" s="11"/>
      <c r="H119" s="11"/>
      <c r="I119" s="11"/>
      <c r="J119" s="11"/>
      <c r="K119" s="11"/>
      <c r="L119" s="180"/>
      <c r="M119" s="11"/>
      <c r="N119" s="11"/>
      <c r="O119" s="22"/>
    </row>
    <row r="120" spans="1:23" ht="13.8" thickBot="1" x14ac:dyDescent="0.3">
      <c r="A120" s="275" t="s">
        <v>109</v>
      </c>
      <c r="B120" s="276"/>
      <c r="C120" s="276"/>
      <c r="D120" s="276"/>
      <c r="E120" s="276"/>
      <c r="F120" s="276"/>
      <c r="G120" s="276"/>
      <c r="H120" s="276"/>
      <c r="I120" s="276"/>
      <c r="J120" s="276"/>
      <c r="K120" s="276"/>
      <c r="L120" s="276"/>
      <c r="M120" s="276"/>
      <c r="N120" s="276"/>
      <c r="O120" s="277"/>
      <c r="S120" s="111" t="s">
        <v>115</v>
      </c>
      <c r="T120" s="112" t="s">
        <v>116</v>
      </c>
      <c r="U120" s="112"/>
      <c r="V120" s="113"/>
    </row>
    <row r="121" spans="1:23" x14ac:dyDescent="0.25">
      <c r="A121" s="263" t="s">
        <v>1</v>
      </c>
      <c r="B121" s="264"/>
      <c r="C121" s="264"/>
      <c r="D121" s="264"/>
      <c r="E121" s="264"/>
      <c r="F121" s="264"/>
      <c r="G121" s="264"/>
      <c r="H121" s="264"/>
      <c r="I121" s="264"/>
      <c r="J121" s="264"/>
      <c r="K121" s="264"/>
      <c r="L121" s="264"/>
      <c r="M121" s="264"/>
      <c r="N121" s="264"/>
      <c r="O121" s="265"/>
      <c r="S121" s="114"/>
      <c r="T121" s="1" t="s">
        <v>121</v>
      </c>
      <c r="U121" s="1"/>
      <c r="V121" s="115"/>
    </row>
    <row r="122" spans="1:23" ht="17.399999999999999" thickBot="1" x14ac:dyDescent="0.5">
      <c r="A122" s="6" t="s">
        <v>2</v>
      </c>
      <c r="B122" s="7" t="s">
        <v>3</v>
      </c>
      <c r="C122" s="8" t="s">
        <v>4</v>
      </c>
      <c r="D122" s="7" t="s">
        <v>20</v>
      </c>
      <c r="E122" s="7" t="s">
        <v>5</v>
      </c>
      <c r="F122" s="7" t="s">
        <v>21</v>
      </c>
      <c r="G122" s="7" t="s">
        <v>6</v>
      </c>
      <c r="H122" s="7" t="s">
        <v>7</v>
      </c>
      <c r="I122" s="7" t="s">
        <v>8</v>
      </c>
      <c r="J122" s="7" t="s">
        <v>9</v>
      </c>
      <c r="K122" s="33" t="s">
        <v>39</v>
      </c>
      <c r="L122" s="179" t="s">
        <v>146</v>
      </c>
      <c r="M122" s="7" t="s">
        <v>23</v>
      </c>
      <c r="N122" s="7" t="s">
        <v>17</v>
      </c>
      <c r="O122" s="9" t="s">
        <v>10</v>
      </c>
      <c r="S122" s="114"/>
      <c r="T122" s="177" t="s">
        <v>118</v>
      </c>
      <c r="U122" s="1"/>
      <c r="V122" s="115"/>
    </row>
    <row r="123" spans="1:23" ht="13.8" thickTop="1" x14ac:dyDescent="0.25">
      <c r="A123" s="10">
        <v>4</v>
      </c>
      <c r="B123" s="11">
        <v>25</v>
      </c>
      <c r="C123" s="11">
        <f>A123+B123</f>
        <v>29</v>
      </c>
      <c r="D123" s="22">
        <v>4.2149999999999999</v>
      </c>
      <c r="E123" s="22">
        <v>3.9609999999999999</v>
      </c>
      <c r="F123" s="22">
        <v>0.12</v>
      </c>
      <c r="G123" s="11" t="s">
        <v>111</v>
      </c>
      <c r="H123" s="11">
        <v>25</v>
      </c>
      <c r="I123" s="11" t="s">
        <v>0</v>
      </c>
      <c r="J123" s="11"/>
      <c r="K123" s="11"/>
      <c r="L123" s="180" t="s">
        <v>162</v>
      </c>
      <c r="M123" s="11">
        <v>1.022</v>
      </c>
      <c r="N123" s="11">
        <v>150</v>
      </c>
      <c r="O123" s="12">
        <v>0.01</v>
      </c>
      <c r="S123" s="178"/>
      <c r="T123" s="116" t="s">
        <v>119</v>
      </c>
      <c r="U123" s="116"/>
      <c r="V123" s="128"/>
      <c r="W123" s="82"/>
    </row>
    <row r="124" spans="1:23" ht="13.8" thickBot="1" x14ac:dyDescent="0.3">
      <c r="A124" s="28">
        <v>6</v>
      </c>
      <c r="B124" s="14">
        <v>25</v>
      </c>
      <c r="C124" s="14">
        <f>A124+B124</f>
        <v>31</v>
      </c>
      <c r="D124" s="24">
        <v>6.2750000000000004</v>
      </c>
      <c r="E124" s="24">
        <v>5.8929999999999998</v>
      </c>
      <c r="F124" s="24">
        <v>0.18</v>
      </c>
      <c r="G124" s="14" t="s">
        <v>111</v>
      </c>
      <c r="H124" s="14">
        <v>25</v>
      </c>
      <c r="I124" s="14" t="s">
        <v>0</v>
      </c>
      <c r="J124" s="14"/>
      <c r="K124" s="14"/>
      <c r="L124" s="181" t="s">
        <v>162</v>
      </c>
      <c r="M124" s="18">
        <v>2.2850000000000001</v>
      </c>
      <c r="N124" s="14">
        <v>150</v>
      </c>
      <c r="O124" s="15">
        <v>0.01</v>
      </c>
      <c r="U124" s="80"/>
      <c r="V124" s="79"/>
      <c r="W124" s="82"/>
    </row>
    <row r="125" spans="1:23" ht="13.8" thickBot="1" x14ac:dyDescent="0.3">
      <c r="A125" s="11"/>
      <c r="B125" s="11"/>
      <c r="C125" s="11"/>
      <c r="D125" s="22"/>
      <c r="E125" s="22"/>
      <c r="F125" s="22"/>
      <c r="G125" s="11"/>
      <c r="H125" s="11"/>
      <c r="I125" s="11"/>
      <c r="J125" s="11"/>
      <c r="K125" s="11"/>
      <c r="L125" s="180"/>
      <c r="M125" s="11"/>
      <c r="N125" s="11"/>
      <c r="O125" s="22"/>
    </row>
    <row r="126" spans="1:23" ht="13.8" thickBot="1" x14ac:dyDescent="0.3">
      <c r="A126" s="275" t="s">
        <v>27</v>
      </c>
      <c r="B126" s="276"/>
      <c r="C126" s="276"/>
      <c r="D126" s="276"/>
      <c r="E126" s="276"/>
      <c r="F126" s="276"/>
      <c r="G126" s="276"/>
      <c r="H126" s="276"/>
      <c r="I126" s="276"/>
      <c r="J126" s="276"/>
      <c r="K126" s="276"/>
      <c r="L126" s="276"/>
      <c r="M126" s="276"/>
      <c r="N126" s="276"/>
      <c r="O126" s="277"/>
      <c r="S126" s="131" t="s">
        <v>115</v>
      </c>
      <c r="T126" s="132" t="s">
        <v>151</v>
      </c>
      <c r="U126" s="132"/>
      <c r="V126" s="133"/>
    </row>
    <row r="127" spans="1:23" x14ac:dyDescent="0.25">
      <c r="A127" s="263" t="s">
        <v>1</v>
      </c>
      <c r="B127" s="264"/>
      <c r="C127" s="264"/>
      <c r="D127" s="264"/>
      <c r="E127" s="264"/>
      <c r="F127" s="264"/>
      <c r="G127" s="264"/>
      <c r="H127" s="264"/>
      <c r="I127" s="264"/>
      <c r="J127" s="264"/>
      <c r="K127" s="264"/>
      <c r="L127" s="264"/>
      <c r="M127" s="264"/>
      <c r="N127" s="264"/>
      <c r="O127" s="265"/>
      <c r="S127" s="134"/>
      <c r="T127" s="51" t="s">
        <v>161</v>
      </c>
      <c r="U127" s="51"/>
      <c r="V127" s="135"/>
    </row>
    <row r="128" spans="1:23" ht="14.4" thickBot="1" x14ac:dyDescent="0.35">
      <c r="A128" s="6" t="s">
        <v>2</v>
      </c>
      <c r="B128" s="7" t="s">
        <v>3</v>
      </c>
      <c r="C128" s="8" t="s">
        <v>4</v>
      </c>
      <c r="D128" s="7" t="s">
        <v>20</v>
      </c>
      <c r="E128" s="7" t="s">
        <v>5</v>
      </c>
      <c r="F128" s="7" t="s">
        <v>21</v>
      </c>
      <c r="G128" s="7" t="s">
        <v>6</v>
      </c>
      <c r="H128" s="7" t="s">
        <v>7</v>
      </c>
      <c r="I128" s="7" t="s">
        <v>8</v>
      </c>
      <c r="J128" s="7" t="s">
        <v>9</v>
      </c>
      <c r="K128" s="7"/>
      <c r="L128" s="7"/>
      <c r="M128" s="7" t="s">
        <v>23</v>
      </c>
      <c r="N128" s="7" t="s">
        <v>17</v>
      </c>
      <c r="O128" s="9" t="s">
        <v>10</v>
      </c>
      <c r="S128" s="134"/>
      <c r="T128" s="138" t="s">
        <v>153</v>
      </c>
      <c r="U128" s="51"/>
      <c r="V128" s="135"/>
    </row>
    <row r="129" spans="1:23" ht="13.8" thickTop="1" x14ac:dyDescent="0.25">
      <c r="A129" s="27">
        <v>6</v>
      </c>
      <c r="B129" s="16">
        <v>63</v>
      </c>
      <c r="C129" s="16">
        <f t="shared" ref="C129:C157" si="9">A129+B129</f>
        <v>69</v>
      </c>
      <c r="D129" s="23">
        <v>6.625</v>
      </c>
      <c r="E129" s="23">
        <f t="shared" ref="E129:E164" si="10">D129-(2*F129)</f>
        <v>6.4169999999999998</v>
      </c>
      <c r="F129" s="23">
        <v>0.104</v>
      </c>
      <c r="G129" s="16" t="s">
        <v>9</v>
      </c>
      <c r="H129" s="16">
        <v>63</v>
      </c>
      <c r="I129" s="16" t="s">
        <v>0</v>
      </c>
      <c r="J129" s="16">
        <v>64</v>
      </c>
      <c r="K129" s="16"/>
      <c r="L129" s="182" t="s">
        <v>154</v>
      </c>
      <c r="M129" s="16">
        <v>1.4</v>
      </c>
      <c r="N129" s="16">
        <v>150</v>
      </c>
      <c r="O129" s="104">
        <v>0.01</v>
      </c>
      <c r="P129" s="27">
        <v>1.5</v>
      </c>
      <c r="Q129" s="16">
        <v>63</v>
      </c>
      <c r="S129" s="178"/>
      <c r="T129" s="136" t="s">
        <v>158</v>
      </c>
      <c r="U129" s="136"/>
      <c r="V129" s="137"/>
      <c r="W129" s="82"/>
    </row>
    <row r="130" spans="1:23" x14ac:dyDescent="0.25">
      <c r="A130" s="27">
        <v>8</v>
      </c>
      <c r="B130" s="16">
        <v>63</v>
      </c>
      <c r="C130" s="16">
        <f>A130+B130</f>
        <v>71</v>
      </c>
      <c r="D130" s="23">
        <v>8.625</v>
      </c>
      <c r="E130" s="23">
        <f t="shared" si="10"/>
        <v>8.3550000000000004</v>
      </c>
      <c r="F130" s="23">
        <v>0.13500000000000001</v>
      </c>
      <c r="G130" s="16" t="s">
        <v>9</v>
      </c>
      <c r="H130" s="16">
        <v>63</v>
      </c>
      <c r="I130" s="16" t="s">
        <v>0</v>
      </c>
      <c r="J130" s="16">
        <v>64</v>
      </c>
      <c r="K130" s="16"/>
      <c r="L130" s="182" t="s">
        <v>154</v>
      </c>
      <c r="M130" s="16">
        <v>2.5</v>
      </c>
      <c r="N130" s="16">
        <v>150</v>
      </c>
      <c r="O130" s="104">
        <v>0.01</v>
      </c>
      <c r="P130" s="27">
        <v>2</v>
      </c>
      <c r="Q130" s="16">
        <v>100</v>
      </c>
      <c r="U130" s="80"/>
      <c r="V130" s="79"/>
      <c r="W130" s="82"/>
    </row>
    <row r="131" spans="1:23" x14ac:dyDescent="0.25">
      <c r="A131" s="27">
        <v>10</v>
      </c>
      <c r="B131" s="16">
        <v>63</v>
      </c>
      <c r="C131" s="16">
        <f>A131+B131</f>
        <v>73</v>
      </c>
      <c r="D131" s="23">
        <v>10.75</v>
      </c>
      <c r="E131" s="23">
        <f t="shared" si="10"/>
        <v>10.414</v>
      </c>
      <c r="F131" s="23">
        <v>0.16800000000000001</v>
      </c>
      <c r="G131" s="16" t="s">
        <v>9</v>
      </c>
      <c r="H131" s="16">
        <v>63</v>
      </c>
      <c r="I131" s="16" t="s">
        <v>0</v>
      </c>
      <c r="J131" s="16">
        <v>64</v>
      </c>
      <c r="K131" s="16"/>
      <c r="L131" s="182" t="s">
        <v>154</v>
      </c>
      <c r="M131" s="16">
        <v>3.9</v>
      </c>
      <c r="N131" s="16">
        <v>150</v>
      </c>
      <c r="O131" s="104">
        <v>0.01</v>
      </c>
      <c r="P131" s="27">
        <v>2.5</v>
      </c>
      <c r="Q131" s="16">
        <v>125</v>
      </c>
      <c r="U131" s="80"/>
      <c r="V131" s="79"/>
      <c r="W131" s="82"/>
    </row>
    <row r="132" spans="1:23" x14ac:dyDescent="0.25">
      <c r="A132" s="27">
        <v>12</v>
      </c>
      <c r="B132" s="16">
        <v>63</v>
      </c>
      <c r="C132" s="16">
        <f>A132+B132</f>
        <v>75</v>
      </c>
      <c r="D132" s="23">
        <v>12.75</v>
      </c>
      <c r="E132" s="23">
        <f t="shared" si="10"/>
        <v>12.352</v>
      </c>
      <c r="F132" s="23">
        <v>0.19900000000000001</v>
      </c>
      <c r="G132" s="16" t="s">
        <v>9</v>
      </c>
      <c r="H132" s="16">
        <v>63</v>
      </c>
      <c r="I132" s="16" t="s">
        <v>0</v>
      </c>
      <c r="J132" s="16">
        <v>64</v>
      </c>
      <c r="K132" s="16"/>
      <c r="L132" s="182" t="s">
        <v>154</v>
      </c>
      <c r="M132" s="16">
        <v>5.4</v>
      </c>
      <c r="N132" s="16">
        <v>150</v>
      </c>
      <c r="O132" s="104">
        <v>0.01</v>
      </c>
      <c r="P132" s="27">
        <v>3</v>
      </c>
      <c r="Q132" s="16">
        <v>160</v>
      </c>
      <c r="U132" s="80"/>
      <c r="V132" s="79"/>
      <c r="W132" s="82"/>
    </row>
    <row r="133" spans="1:23" x14ac:dyDescent="0.25">
      <c r="A133" s="27">
        <v>4</v>
      </c>
      <c r="B133" s="16">
        <v>100</v>
      </c>
      <c r="C133" s="16">
        <f>A133+B133</f>
        <v>104</v>
      </c>
      <c r="D133" s="23">
        <v>4.5</v>
      </c>
      <c r="E133" s="23">
        <f t="shared" si="10"/>
        <v>4.28</v>
      </c>
      <c r="F133" s="23">
        <v>0.11</v>
      </c>
      <c r="G133" s="16" t="s">
        <v>9</v>
      </c>
      <c r="H133" s="16">
        <v>100</v>
      </c>
      <c r="I133" s="16" t="s">
        <v>0</v>
      </c>
      <c r="J133" s="16">
        <v>41</v>
      </c>
      <c r="K133" s="16"/>
      <c r="L133" s="182" t="s">
        <v>154</v>
      </c>
      <c r="M133" s="16">
        <v>1</v>
      </c>
      <c r="N133" s="16">
        <v>150</v>
      </c>
      <c r="O133" s="104">
        <v>0.01</v>
      </c>
      <c r="P133" s="27">
        <v>4</v>
      </c>
      <c r="Q133" s="16">
        <v>200</v>
      </c>
      <c r="U133" s="80"/>
      <c r="V133" s="79"/>
      <c r="W133" s="82"/>
    </row>
    <row r="134" spans="1:23" x14ac:dyDescent="0.25">
      <c r="A134" s="27">
        <v>5</v>
      </c>
      <c r="B134" s="16">
        <v>100</v>
      </c>
      <c r="C134" s="16">
        <f>A134+B134</f>
        <v>105</v>
      </c>
      <c r="D134" s="23">
        <v>5.5629999999999997</v>
      </c>
      <c r="E134" s="23">
        <f t="shared" si="10"/>
        <v>5.2909999999999995</v>
      </c>
      <c r="F134" s="23">
        <v>0.13600000000000001</v>
      </c>
      <c r="G134" s="16" t="s">
        <v>9</v>
      </c>
      <c r="H134" s="16">
        <v>100</v>
      </c>
      <c r="I134" s="16" t="s">
        <v>0</v>
      </c>
      <c r="J134" s="16">
        <v>41</v>
      </c>
      <c r="K134" s="16"/>
      <c r="L134" s="182" t="s">
        <v>154</v>
      </c>
      <c r="M134" s="16">
        <v>1.6</v>
      </c>
      <c r="N134" s="16">
        <v>150</v>
      </c>
      <c r="O134" s="104">
        <v>0.01</v>
      </c>
      <c r="P134" s="27">
        <v>5</v>
      </c>
      <c r="U134" s="80"/>
      <c r="V134" s="79"/>
      <c r="W134" s="82"/>
    </row>
    <row r="135" spans="1:23" x14ac:dyDescent="0.25">
      <c r="A135" s="27">
        <v>6</v>
      </c>
      <c r="B135" s="16">
        <v>100</v>
      </c>
      <c r="C135" s="16">
        <f t="shared" si="9"/>
        <v>106</v>
      </c>
      <c r="D135" s="23">
        <v>6.625</v>
      </c>
      <c r="E135" s="23">
        <f t="shared" si="10"/>
        <v>6.3010000000000002</v>
      </c>
      <c r="F135" s="23">
        <v>0.16200000000000001</v>
      </c>
      <c r="G135" s="16" t="s">
        <v>9</v>
      </c>
      <c r="H135" s="16">
        <v>100</v>
      </c>
      <c r="I135" s="16" t="s">
        <v>0</v>
      </c>
      <c r="J135" s="16">
        <v>41</v>
      </c>
      <c r="K135" s="16"/>
      <c r="L135" s="182" t="s">
        <v>154</v>
      </c>
      <c r="M135" s="16">
        <v>2.2000000000000002</v>
      </c>
      <c r="N135" s="16">
        <v>150</v>
      </c>
      <c r="O135" s="104">
        <v>0.01</v>
      </c>
      <c r="P135" s="27">
        <v>6</v>
      </c>
      <c r="U135" s="80"/>
      <c r="V135" s="79"/>
      <c r="W135" s="82"/>
    </row>
    <row r="136" spans="1:23" x14ac:dyDescent="0.25">
      <c r="A136" s="27">
        <v>8</v>
      </c>
      <c r="B136" s="16">
        <v>100</v>
      </c>
      <c r="C136" s="16">
        <f t="shared" si="9"/>
        <v>108</v>
      </c>
      <c r="D136" s="23">
        <v>8.625</v>
      </c>
      <c r="E136" s="23">
        <f t="shared" si="10"/>
        <v>8.2050000000000001</v>
      </c>
      <c r="F136" s="23">
        <v>0.21</v>
      </c>
      <c r="G136" s="16" t="s">
        <v>9</v>
      </c>
      <c r="H136" s="16">
        <v>100</v>
      </c>
      <c r="I136" s="16" t="s">
        <v>0</v>
      </c>
      <c r="J136" s="16">
        <v>41</v>
      </c>
      <c r="K136" s="16"/>
      <c r="L136" s="182" t="s">
        <v>154</v>
      </c>
      <c r="M136" s="16">
        <v>3.7</v>
      </c>
      <c r="N136" s="16">
        <v>150</v>
      </c>
      <c r="O136" s="104">
        <v>0.01</v>
      </c>
      <c r="P136" s="27">
        <v>8</v>
      </c>
      <c r="U136" s="80"/>
      <c r="V136" s="79"/>
      <c r="W136" s="82"/>
    </row>
    <row r="137" spans="1:23" x14ac:dyDescent="0.25">
      <c r="A137" s="27">
        <v>10</v>
      </c>
      <c r="B137" s="16">
        <v>100</v>
      </c>
      <c r="C137" s="16">
        <f t="shared" si="9"/>
        <v>110</v>
      </c>
      <c r="D137" s="23">
        <v>10.75</v>
      </c>
      <c r="E137" s="23">
        <f t="shared" si="10"/>
        <v>10.225999999999999</v>
      </c>
      <c r="F137" s="23">
        <v>0.26200000000000001</v>
      </c>
      <c r="G137" s="16" t="s">
        <v>9</v>
      </c>
      <c r="H137" s="16">
        <v>100</v>
      </c>
      <c r="I137" s="16" t="s">
        <v>0</v>
      </c>
      <c r="J137" s="16">
        <v>41</v>
      </c>
      <c r="K137" s="16"/>
      <c r="L137" s="182" t="s">
        <v>154</v>
      </c>
      <c r="M137" s="16">
        <v>5.8</v>
      </c>
      <c r="N137" s="16">
        <v>150</v>
      </c>
      <c r="O137" s="104">
        <v>0.01</v>
      </c>
      <c r="P137" s="27">
        <v>10</v>
      </c>
      <c r="U137" s="80"/>
      <c r="V137" s="79"/>
      <c r="W137" s="82"/>
    </row>
    <row r="138" spans="1:23" x14ac:dyDescent="0.25">
      <c r="A138" s="27">
        <v>12</v>
      </c>
      <c r="B138" s="16">
        <v>100</v>
      </c>
      <c r="C138" s="16">
        <f t="shared" si="9"/>
        <v>112</v>
      </c>
      <c r="D138" s="23">
        <v>12.75</v>
      </c>
      <c r="E138" s="23">
        <f t="shared" si="10"/>
        <v>12.128</v>
      </c>
      <c r="F138" s="23">
        <v>0.311</v>
      </c>
      <c r="G138" s="16" t="s">
        <v>9</v>
      </c>
      <c r="H138" s="16">
        <v>100</v>
      </c>
      <c r="I138" s="16" t="s">
        <v>0</v>
      </c>
      <c r="J138" s="16">
        <v>41</v>
      </c>
      <c r="K138" s="16"/>
      <c r="L138" s="182" t="s">
        <v>154</v>
      </c>
      <c r="M138" s="16">
        <v>8.1999999999999993</v>
      </c>
      <c r="N138" s="16">
        <v>150</v>
      </c>
      <c r="O138" s="104">
        <v>0.01</v>
      </c>
      <c r="P138" s="27">
        <v>12</v>
      </c>
      <c r="U138" s="80"/>
      <c r="V138" s="79"/>
      <c r="W138" s="82"/>
    </row>
    <row r="139" spans="1:23" x14ac:dyDescent="0.25">
      <c r="A139" s="27">
        <v>3</v>
      </c>
      <c r="B139" s="16">
        <v>125</v>
      </c>
      <c r="C139" s="16">
        <f t="shared" si="9"/>
        <v>128</v>
      </c>
      <c r="D139" s="23">
        <v>3.5</v>
      </c>
      <c r="E139" s="23">
        <f t="shared" si="10"/>
        <v>3.2839999999999998</v>
      </c>
      <c r="F139" s="23">
        <v>0.108</v>
      </c>
      <c r="G139" s="16" t="s">
        <v>9</v>
      </c>
      <c r="H139" s="16">
        <v>125</v>
      </c>
      <c r="I139" s="16" t="s">
        <v>0</v>
      </c>
      <c r="J139" s="16">
        <v>32.5</v>
      </c>
      <c r="K139" s="16"/>
      <c r="L139" s="182" t="s">
        <v>154</v>
      </c>
      <c r="M139" s="16">
        <v>0.77</v>
      </c>
      <c r="N139" s="16">
        <v>150</v>
      </c>
      <c r="O139" s="104">
        <v>0.01</v>
      </c>
      <c r="U139" s="80"/>
      <c r="V139" s="79"/>
      <c r="W139" s="82"/>
    </row>
    <row r="140" spans="1:23" x14ac:dyDescent="0.25">
      <c r="A140" s="27">
        <v>4</v>
      </c>
      <c r="B140" s="16">
        <v>125</v>
      </c>
      <c r="C140" s="16">
        <f t="shared" si="9"/>
        <v>129</v>
      </c>
      <c r="D140" s="23">
        <v>4.5</v>
      </c>
      <c r="E140" s="23">
        <f t="shared" si="10"/>
        <v>4.2240000000000002</v>
      </c>
      <c r="F140" s="23">
        <v>0.13800000000000001</v>
      </c>
      <c r="G140" s="16" t="s">
        <v>9</v>
      </c>
      <c r="H140" s="16">
        <v>125</v>
      </c>
      <c r="I140" s="16" t="s">
        <v>0</v>
      </c>
      <c r="J140" s="16">
        <v>32.5</v>
      </c>
      <c r="K140" s="16"/>
      <c r="L140" s="182" t="s">
        <v>154</v>
      </c>
      <c r="M140" s="16">
        <v>1.3</v>
      </c>
      <c r="N140" s="16">
        <v>150</v>
      </c>
      <c r="O140" s="104">
        <v>0.01</v>
      </c>
      <c r="U140" s="80"/>
      <c r="V140" s="79"/>
      <c r="W140" s="82"/>
    </row>
    <row r="141" spans="1:23" x14ac:dyDescent="0.25">
      <c r="A141" s="27">
        <v>5</v>
      </c>
      <c r="B141" s="16">
        <v>125</v>
      </c>
      <c r="C141" s="16">
        <f t="shared" si="9"/>
        <v>130</v>
      </c>
      <c r="D141" s="23">
        <v>5.5629999999999997</v>
      </c>
      <c r="E141" s="23">
        <f t="shared" si="10"/>
        <v>5.2210000000000001</v>
      </c>
      <c r="F141" s="23">
        <v>0.17100000000000001</v>
      </c>
      <c r="G141" s="16" t="s">
        <v>9</v>
      </c>
      <c r="H141" s="16">
        <v>125</v>
      </c>
      <c r="I141" s="16" t="s">
        <v>0</v>
      </c>
      <c r="J141" s="16">
        <v>32.5</v>
      </c>
      <c r="K141" s="16"/>
      <c r="L141" s="182" t="s">
        <v>154</v>
      </c>
      <c r="M141" s="16">
        <v>1.9</v>
      </c>
      <c r="N141" s="16">
        <v>150</v>
      </c>
      <c r="O141" s="104">
        <v>0.01</v>
      </c>
      <c r="U141" s="80"/>
      <c r="V141" s="79"/>
      <c r="W141" s="82"/>
    </row>
    <row r="142" spans="1:23" x14ac:dyDescent="0.25">
      <c r="A142" s="27">
        <v>6</v>
      </c>
      <c r="B142" s="16">
        <v>125</v>
      </c>
      <c r="C142" s="16">
        <f t="shared" si="9"/>
        <v>131</v>
      </c>
      <c r="D142" s="23">
        <v>6.625</v>
      </c>
      <c r="E142" s="23">
        <f t="shared" si="10"/>
        <v>6.2169999999999996</v>
      </c>
      <c r="F142" s="23">
        <v>0.20399999999999999</v>
      </c>
      <c r="G142" s="16" t="s">
        <v>9</v>
      </c>
      <c r="H142" s="16">
        <v>125</v>
      </c>
      <c r="I142" s="16" t="s">
        <v>0</v>
      </c>
      <c r="J142" s="16">
        <v>32.5</v>
      </c>
      <c r="K142" s="16"/>
      <c r="L142" s="182" t="s">
        <v>154</v>
      </c>
      <c r="M142" s="16">
        <v>2.8</v>
      </c>
      <c r="N142" s="16">
        <v>150</v>
      </c>
      <c r="O142" s="104">
        <v>0.01</v>
      </c>
      <c r="U142" s="80"/>
      <c r="V142" s="79"/>
      <c r="W142" s="82"/>
    </row>
    <row r="143" spans="1:23" x14ac:dyDescent="0.25">
      <c r="A143" s="27">
        <v>8</v>
      </c>
      <c r="B143" s="16">
        <v>125</v>
      </c>
      <c r="C143" s="16">
        <f t="shared" si="9"/>
        <v>133</v>
      </c>
      <c r="D143" s="23">
        <v>8.625</v>
      </c>
      <c r="E143" s="23">
        <f t="shared" si="10"/>
        <v>8.0950000000000006</v>
      </c>
      <c r="F143" s="23">
        <v>0.26500000000000001</v>
      </c>
      <c r="G143" s="16" t="s">
        <v>9</v>
      </c>
      <c r="H143" s="16">
        <v>125</v>
      </c>
      <c r="I143" s="16" t="s">
        <v>0</v>
      </c>
      <c r="J143" s="16">
        <v>32.5</v>
      </c>
      <c r="K143" s="16"/>
      <c r="L143" s="182" t="s">
        <v>154</v>
      </c>
      <c r="M143" s="16">
        <v>4.7</v>
      </c>
      <c r="N143" s="16">
        <v>150</v>
      </c>
      <c r="O143" s="104">
        <v>0.01</v>
      </c>
      <c r="U143" s="80"/>
      <c r="V143" s="79"/>
      <c r="W143" s="82"/>
    </row>
    <row r="144" spans="1:23" x14ac:dyDescent="0.25">
      <c r="A144" s="27">
        <v>10</v>
      </c>
      <c r="B144" s="16">
        <v>125</v>
      </c>
      <c r="C144" s="16">
        <f t="shared" si="9"/>
        <v>135</v>
      </c>
      <c r="D144" s="23">
        <v>10.75</v>
      </c>
      <c r="E144" s="23">
        <f t="shared" si="10"/>
        <v>10.087999999999999</v>
      </c>
      <c r="F144" s="23">
        <v>0.33100000000000002</v>
      </c>
      <c r="G144" s="16" t="s">
        <v>9</v>
      </c>
      <c r="H144" s="16">
        <v>125</v>
      </c>
      <c r="I144" s="16" t="s">
        <v>0</v>
      </c>
      <c r="J144" s="16">
        <v>32.5</v>
      </c>
      <c r="K144" s="16"/>
      <c r="L144" s="182" t="s">
        <v>154</v>
      </c>
      <c r="M144" s="16">
        <v>7.3</v>
      </c>
      <c r="N144" s="16">
        <v>150</v>
      </c>
      <c r="O144" s="104">
        <v>0.01</v>
      </c>
      <c r="U144" s="80"/>
      <c r="V144" s="79"/>
      <c r="W144" s="82"/>
    </row>
    <row r="145" spans="1:23" x14ac:dyDescent="0.25">
      <c r="A145" s="27">
        <v>12</v>
      </c>
      <c r="B145" s="16">
        <v>125</v>
      </c>
      <c r="C145" s="16">
        <f t="shared" si="9"/>
        <v>137</v>
      </c>
      <c r="D145" s="23">
        <v>12.75</v>
      </c>
      <c r="E145" s="23">
        <f t="shared" si="10"/>
        <v>11.965999999999999</v>
      </c>
      <c r="F145" s="23">
        <v>0.39200000000000002</v>
      </c>
      <c r="G145" s="16" t="s">
        <v>9</v>
      </c>
      <c r="H145" s="16">
        <v>125</v>
      </c>
      <c r="I145" s="16" t="s">
        <v>0</v>
      </c>
      <c r="J145" s="16">
        <v>32.5</v>
      </c>
      <c r="K145" s="16"/>
      <c r="L145" s="182" t="s">
        <v>154</v>
      </c>
      <c r="M145" s="16">
        <v>10.1</v>
      </c>
      <c r="N145" s="16">
        <v>150</v>
      </c>
      <c r="O145" s="104">
        <v>0.01</v>
      </c>
      <c r="U145" s="80"/>
      <c r="V145" s="79"/>
      <c r="W145" s="82"/>
    </row>
    <row r="146" spans="1:23" x14ac:dyDescent="0.25">
      <c r="A146" s="27">
        <v>1.5</v>
      </c>
      <c r="B146" s="16">
        <v>160</v>
      </c>
      <c r="C146" s="16">
        <f>A146+B146</f>
        <v>161.5</v>
      </c>
      <c r="D146" s="23">
        <v>1.9</v>
      </c>
      <c r="E146" s="23">
        <f t="shared" si="10"/>
        <v>1.754</v>
      </c>
      <c r="F146" s="23">
        <v>7.2999999999999995E-2</v>
      </c>
      <c r="G146" s="16" t="s">
        <v>9</v>
      </c>
      <c r="H146" s="16">
        <v>160</v>
      </c>
      <c r="I146" s="16" t="s">
        <v>0</v>
      </c>
      <c r="J146" s="16">
        <v>26</v>
      </c>
      <c r="K146" s="16"/>
      <c r="L146" s="182" t="s">
        <v>154</v>
      </c>
      <c r="M146" s="16">
        <v>0.28000000000000003</v>
      </c>
      <c r="N146" s="16">
        <v>150</v>
      </c>
      <c r="O146" s="104">
        <v>0.01</v>
      </c>
      <c r="U146" s="80"/>
      <c r="V146" s="79"/>
      <c r="W146" s="82"/>
    </row>
    <row r="147" spans="1:23" x14ac:dyDescent="0.25">
      <c r="A147" s="27">
        <v>2</v>
      </c>
      <c r="B147" s="16">
        <v>160</v>
      </c>
      <c r="C147" s="16">
        <f t="shared" si="9"/>
        <v>162</v>
      </c>
      <c r="D147" s="23">
        <v>2.375</v>
      </c>
      <c r="E147" s="23">
        <f t="shared" si="10"/>
        <v>2.1930000000000001</v>
      </c>
      <c r="F147" s="23">
        <v>9.0999999999999998E-2</v>
      </c>
      <c r="G147" s="16" t="s">
        <v>9</v>
      </c>
      <c r="H147" s="16">
        <v>160</v>
      </c>
      <c r="I147" s="16" t="s">
        <v>0</v>
      </c>
      <c r="J147" s="16">
        <v>26</v>
      </c>
      <c r="K147" s="16"/>
      <c r="L147" s="182" t="s">
        <v>154</v>
      </c>
      <c r="M147" s="16">
        <v>0.43</v>
      </c>
      <c r="N147" s="16">
        <v>150</v>
      </c>
      <c r="O147" s="104">
        <v>0.01</v>
      </c>
      <c r="U147" s="80"/>
      <c r="V147" s="79"/>
      <c r="W147" s="82"/>
    </row>
    <row r="148" spans="1:23" x14ac:dyDescent="0.25">
      <c r="A148" s="27">
        <v>2.5</v>
      </c>
      <c r="B148" s="16">
        <v>160</v>
      </c>
      <c r="C148" s="16">
        <f t="shared" si="9"/>
        <v>162.5</v>
      </c>
      <c r="D148" s="23">
        <v>2.875</v>
      </c>
      <c r="E148" s="23">
        <f t="shared" si="10"/>
        <v>2.6549999999999998</v>
      </c>
      <c r="F148" s="23">
        <v>0.11</v>
      </c>
      <c r="G148" s="16" t="s">
        <v>9</v>
      </c>
      <c r="H148" s="16">
        <v>160</v>
      </c>
      <c r="I148" s="16" t="s">
        <v>0</v>
      </c>
      <c r="J148" s="16">
        <v>26</v>
      </c>
      <c r="K148" s="16"/>
      <c r="L148" s="182" t="s">
        <v>154</v>
      </c>
      <c r="M148" s="16">
        <v>0.64</v>
      </c>
      <c r="N148" s="16">
        <v>150</v>
      </c>
      <c r="O148" s="104">
        <v>0.01</v>
      </c>
      <c r="U148" s="80"/>
      <c r="V148" s="79"/>
      <c r="W148" s="82"/>
    </row>
    <row r="149" spans="1:23" x14ac:dyDescent="0.25">
      <c r="A149" s="27">
        <v>3</v>
      </c>
      <c r="B149" s="16">
        <v>160</v>
      </c>
      <c r="C149" s="16">
        <f t="shared" si="9"/>
        <v>163</v>
      </c>
      <c r="D149" s="23">
        <v>3.5</v>
      </c>
      <c r="E149" s="23">
        <f t="shared" si="10"/>
        <v>3.23</v>
      </c>
      <c r="F149" s="23">
        <v>0.13500000000000001</v>
      </c>
      <c r="G149" s="16" t="s">
        <v>9</v>
      </c>
      <c r="H149" s="16">
        <v>160</v>
      </c>
      <c r="I149" s="16" t="s">
        <v>0</v>
      </c>
      <c r="J149" s="16">
        <v>26</v>
      </c>
      <c r="K149" s="16"/>
      <c r="L149" s="182" t="s">
        <v>154</v>
      </c>
      <c r="M149" s="16">
        <v>0.96</v>
      </c>
      <c r="N149" s="16">
        <v>150</v>
      </c>
      <c r="O149" s="104">
        <v>0.01</v>
      </c>
      <c r="U149" s="80"/>
      <c r="V149" s="79"/>
      <c r="W149" s="82"/>
    </row>
    <row r="150" spans="1:23" x14ac:dyDescent="0.25">
      <c r="A150" s="27">
        <v>4</v>
      </c>
      <c r="B150" s="16">
        <v>160</v>
      </c>
      <c r="C150" s="16">
        <f t="shared" si="9"/>
        <v>164</v>
      </c>
      <c r="D150" s="23">
        <v>4.5</v>
      </c>
      <c r="E150" s="23">
        <f t="shared" si="10"/>
        <v>4.1539999999999999</v>
      </c>
      <c r="F150" s="23">
        <v>0.17299999999999999</v>
      </c>
      <c r="G150" s="16" t="s">
        <v>9</v>
      </c>
      <c r="H150" s="16">
        <v>160</v>
      </c>
      <c r="I150" s="16" t="s">
        <v>0</v>
      </c>
      <c r="J150" s="16">
        <v>26</v>
      </c>
      <c r="K150" s="16"/>
      <c r="L150" s="182" t="s">
        <v>154</v>
      </c>
      <c r="M150" s="16">
        <v>1.6</v>
      </c>
      <c r="N150" s="16">
        <v>150</v>
      </c>
      <c r="O150" s="104">
        <v>0.01</v>
      </c>
      <c r="U150" s="80"/>
      <c r="V150" s="79"/>
      <c r="W150" s="82"/>
    </row>
    <row r="151" spans="1:23" x14ac:dyDescent="0.25">
      <c r="A151" s="27">
        <v>5</v>
      </c>
      <c r="B151" s="16">
        <v>160</v>
      </c>
      <c r="C151" s="16">
        <f t="shared" si="9"/>
        <v>165</v>
      </c>
      <c r="D151" s="23">
        <v>5.5629999999999997</v>
      </c>
      <c r="E151" s="23">
        <f t="shared" si="10"/>
        <v>5.1349999999999998</v>
      </c>
      <c r="F151" s="23">
        <v>0.214</v>
      </c>
      <c r="G151" s="16" t="s">
        <v>9</v>
      </c>
      <c r="H151" s="16">
        <v>160</v>
      </c>
      <c r="I151" s="16" t="s">
        <v>0</v>
      </c>
      <c r="J151" s="16">
        <v>26</v>
      </c>
      <c r="K151" s="16"/>
      <c r="L151" s="182" t="s">
        <v>154</v>
      </c>
      <c r="M151" s="16">
        <v>2.4</v>
      </c>
      <c r="N151" s="16">
        <v>150</v>
      </c>
      <c r="O151" s="104">
        <v>0.01</v>
      </c>
      <c r="U151" s="80"/>
      <c r="V151" s="79"/>
      <c r="W151" s="82"/>
    </row>
    <row r="152" spans="1:23" x14ac:dyDescent="0.25">
      <c r="A152" s="27">
        <v>6</v>
      </c>
      <c r="B152" s="16">
        <v>160</v>
      </c>
      <c r="C152" s="16">
        <f t="shared" si="9"/>
        <v>166</v>
      </c>
      <c r="D152" s="23">
        <v>6.625</v>
      </c>
      <c r="E152" s="23">
        <f t="shared" si="10"/>
        <v>6.1150000000000002</v>
      </c>
      <c r="F152" s="23">
        <v>0.255</v>
      </c>
      <c r="G152" s="16" t="s">
        <v>9</v>
      </c>
      <c r="H152" s="16">
        <v>160</v>
      </c>
      <c r="I152" s="16" t="s">
        <v>0</v>
      </c>
      <c r="J152" s="16">
        <v>26</v>
      </c>
      <c r="K152" s="16"/>
      <c r="L152" s="182" t="s">
        <v>154</v>
      </c>
      <c r="M152" s="16">
        <v>3.4</v>
      </c>
      <c r="N152" s="16">
        <v>150</v>
      </c>
      <c r="O152" s="104">
        <v>0.01</v>
      </c>
      <c r="U152" s="80"/>
      <c r="V152" s="79"/>
      <c r="W152" s="82"/>
    </row>
    <row r="153" spans="1:23" x14ac:dyDescent="0.25">
      <c r="A153" s="27">
        <v>8</v>
      </c>
      <c r="B153" s="16">
        <v>160</v>
      </c>
      <c r="C153" s="16">
        <f t="shared" si="9"/>
        <v>168</v>
      </c>
      <c r="D153" s="23">
        <v>8.625</v>
      </c>
      <c r="E153" s="23">
        <f t="shared" si="10"/>
        <v>7.9610000000000003</v>
      </c>
      <c r="F153" s="23">
        <v>0.33200000000000002</v>
      </c>
      <c r="G153" s="16" t="s">
        <v>9</v>
      </c>
      <c r="H153" s="16">
        <v>160</v>
      </c>
      <c r="I153" s="16" t="s">
        <v>0</v>
      </c>
      <c r="J153" s="16">
        <v>26</v>
      </c>
      <c r="K153" s="16"/>
      <c r="L153" s="182" t="s">
        <v>154</v>
      </c>
      <c r="M153" s="16">
        <v>5.7</v>
      </c>
      <c r="N153" s="16">
        <v>150</v>
      </c>
      <c r="O153" s="104">
        <v>0.01</v>
      </c>
      <c r="U153" s="80"/>
      <c r="V153" s="79"/>
      <c r="W153" s="82"/>
    </row>
    <row r="154" spans="1:23" x14ac:dyDescent="0.25">
      <c r="A154" s="27">
        <v>10</v>
      </c>
      <c r="B154" s="16">
        <v>160</v>
      </c>
      <c r="C154" s="16">
        <f t="shared" si="9"/>
        <v>170</v>
      </c>
      <c r="D154" s="23">
        <v>10.75</v>
      </c>
      <c r="E154" s="23">
        <f t="shared" si="10"/>
        <v>9.9239999999999995</v>
      </c>
      <c r="F154" s="23">
        <v>0.41299999999999998</v>
      </c>
      <c r="G154" s="16" t="s">
        <v>9</v>
      </c>
      <c r="H154" s="16">
        <v>160</v>
      </c>
      <c r="I154" s="16" t="s">
        <v>0</v>
      </c>
      <c r="J154" s="16">
        <v>26</v>
      </c>
      <c r="K154" s="16"/>
      <c r="L154" s="182" t="s">
        <v>154</v>
      </c>
      <c r="M154" s="16">
        <v>9</v>
      </c>
      <c r="N154" s="16">
        <v>150</v>
      </c>
      <c r="O154" s="104">
        <v>0.01</v>
      </c>
      <c r="U154" s="80"/>
      <c r="V154" s="79"/>
      <c r="W154" s="82"/>
    </row>
    <row r="155" spans="1:23" x14ac:dyDescent="0.25">
      <c r="A155" s="27">
        <v>12</v>
      </c>
      <c r="B155" s="16">
        <v>160</v>
      </c>
      <c r="C155" s="16">
        <f t="shared" si="9"/>
        <v>172</v>
      </c>
      <c r="D155" s="23">
        <v>12.75</v>
      </c>
      <c r="E155" s="23">
        <f t="shared" si="10"/>
        <v>11.77</v>
      </c>
      <c r="F155" s="23">
        <v>0.49</v>
      </c>
      <c r="G155" s="16" t="s">
        <v>9</v>
      </c>
      <c r="H155" s="16">
        <v>160</v>
      </c>
      <c r="I155" s="16" t="s">
        <v>0</v>
      </c>
      <c r="J155" s="16">
        <v>26</v>
      </c>
      <c r="K155" s="16"/>
      <c r="L155" s="182" t="s">
        <v>154</v>
      </c>
      <c r="M155" s="16">
        <v>12.5</v>
      </c>
      <c r="N155" s="16">
        <v>150</v>
      </c>
      <c r="O155" s="104">
        <v>0.01</v>
      </c>
      <c r="U155" s="80"/>
      <c r="V155" s="79"/>
      <c r="W155" s="82"/>
    </row>
    <row r="156" spans="1:23" x14ac:dyDescent="0.25">
      <c r="A156" s="27">
        <v>1.5</v>
      </c>
      <c r="B156" s="16">
        <v>200</v>
      </c>
      <c r="C156" s="16">
        <f>A156+B156</f>
        <v>201.5</v>
      </c>
      <c r="D156" s="23">
        <v>1.9</v>
      </c>
      <c r="E156" s="23">
        <f t="shared" si="10"/>
        <v>1.72</v>
      </c>
      <c r="F156" s="23">
        <v>0.09</v>
      </c>
      <c r="G156" s="16" t="s">
        <v>9</v>
      </c>
      <c r="H156" s="16">
        <v>200</v>
      </c>
      <c r="I156" s="16" t="s">
        <v>0</v>
      </c>
      <c r="J156" s="16">
        <v>21</v>
      </c>
      <c r="K156" s="16"/>
      <c r="L156" s="182" t="s">
        <v>154</v>
      </c>
      <c r="M156" s="16">
        <v>0.34</v>
      </c>
      <c r="N156" s="16">
        <v>150</v>
      </c>
      <c r="O156" s="104">
        <v>0.01</v>
      </c>
      <c r="U156" s="80"/>
      <c r="V156" s="79"/>
      <c r="W156" s="82"/>
    </row>
    <row r="157" spans="1:23" x14ac:dyDescent="0.25">
      <c r="A157" s="27">
        <v>2</v>
      </c>
      <c r="B157" s="16">
        <v>200</v>
      </c>
      <c r="C157" s="16">
        <f t="shared" si="9"/>
        <v>202</v>
      </c>
      <c r="D157" s="23">
        <v>2.375</v>
      </c>
      <c r="E157" s="23">
        <f t="shared" si="10"/>
        <v>2.149</v>
      </c>
      <c r="F157" s="23">
        <v>0.113</v>
      </c>
      <c r="G157" s="16" t="s">
        <v>9</v>
      </c>
      <c r="H157" s="16">
        <v>200</v>
      </c>
      <c r="I157" s="16" t="s">
        <v>0</v>
      </c>
      <c r="J157" s="16">
        <v>21</v>
      </c>
      <c r="K157" s="16"/>
      <c r="L157" s="182" t="s">
        <v>154</v>
      </c>
      <c r="M157" s="16">
        <v>0.52</v>
      </c>
      <c r="N157" s="16">
        <v>150</v>
      </c>
      <c r="O157" s="104">
        <v>0.01</v>
      </c>
      <c r="U157" s="80"/>
      <c r="V157" s="79"/>
      <c r="W157" s="82"/>
    </row>
    <row r="158" spans="1:23" x14ac:dyDescent="0.25">
      <c r="A158" s="27">
        <v>2.5</v>
      </c>
      <c r="B158" s="16">
        <v>200</v>
      </c>
      <c r="C158" s="16">
        <f t="shared" ref="C158:C164" si="11">A158+B158</f>
        <v>202.5</v>
      </c>
      <c r="D158" s="23">
        <v>2.875</v>
      </c>
      <c r="E158" s="23">
        <f t="shared" si="10"/>
        <v>2.601</v>
      </c>
      <c r="F158" s="23">
        <v>0.13700000000000001</v>
      </c>
      <c r="G158" s="16" t="s">
        <v>9</v>
      </c>
      <c r="H158" s="16">
        <v>200</v>
      </c>
      <c r="I158" s="16" t="s">
        <v>0</v>
      </c>
      <c r="J158" s="16">
        <v>21</v>
      </c>
      <c r="K158" s="16"/>
      <c r="L158" s="182" t="s">
        <v>154</v>
      </c>
      <c r="M158" s="16">
        <v>0.77</v>
      </c>
      <c r="N158" s="16">
        <v>150</v>
      </c>
      <c r="O158" s="104">
        <v>0.01</v>
      </c>
      <c r="U158" s="80"/>
      <c r="V158" s="79"/>
      <c r="W158" s="82"/>
    </row>
    <row r="159" spans="1:23" x14ac:dyDescent="0.25">
      <c r="A159" s="27">
        <v>3</v>
      </c>
      <c r="B159" s="16">
        <v>200</v>
      </c>
      <c r="C159" s="16">
        <f t="shared" si="11"/>
        <v>203</v>
      </c>
      <c r="D159" s="23">
        <v>3.5</v>
      </c>
      <c r="E159" s="23">
        <f t="shared" si="10"/>
        <v>3.1659999999999999</v>
      </c>
      <c r="F159" s="23">
        <v>0.16700000000000001</v>
      </c>
      <c r="G159" s="16" t="s">
        <v>9</v>
      </c>
      <c r="H159" s="16">
        <v>200</v>
      </c>
      <c r="I159" s="16" t="s">
        <v>0</v>
      </c>
      <c r="J159" s="16">
        <v>21</v>
      </c>
      <c r="K159" s="16"/>
      <c r="L159" s="182" t="s">
        <v>154</v>
      </c>
      <c r="M159" s="16">
        <v>1.2</v>
      </c>
      <c r="N159" s="16">
        <v>150</v>
      </c>
      <c r="O159" s="104">
        <v>0.01</v>
      </c>
      <c r="U159" s="80"/>
      <c r="V159" s="79"/>
      <c r="W159" s="82"/>
    </row>
    <row r="160" spans="1:23" x14ac:dyDescent="0.25">
      <c r="A160" s="27">
        <v>4</v>
      </c>
      <c r="B160" s="16">
        <v>200</v>
      </c>
      <c r="C160" s="16">
        <f t="shared" si="11"/>
        <v>204</v>
      </c>
      <c r="D160" s="23">
        <v>4.5</v>
      </c>
      <c r="E160" s="23">
        <f t="shared" si="10"/>
        <v>4.0720000000000001</v>
      </c>
      <c r="F160" s="23">
        <v>0.214</v>
      </c>
      <c r="G160" s="16" t="s">
        <v>9</v>
      </c>
      <c r="H160" s="16">
        <v>200</v>
      </c>
      <c r="I160" s="16" t="s">
        <v>0</v>
      </c>
      <c r="J160" s="16">
        <v>21</v>
      </c>
      <c r="K160" s="16"/>
      <c r="L160" s="182" t="s">
        <v>154</v>
      </c>
      <c r="M160" s="16">
        <v>1.9</v>
      </c>
      <c r="N160" s="16">
        <v>150</v>
      </c>
      <c r="O160" s="104">
        <v>0.01</v>
      </c>
      <c r="U160" s="80"/>
      <c r="V160" s="79"/>
      <c r="W160" s="82"/>
    </row>
    <row r="161" spans="1:24" x14ac:dyDescent="0.25">
      <c r="A161" s="27">
        <v>6</v>
      </c>
      <c r="B161" s="16">
        <v>200</v>
      </c>
      <c r="C161" s="16">
        <f t="shared" si="11"/>
        <v>206</v>
      </c>
      <c r="D161" s="23">
        <v>6.625</v>
      </c>
      <c r="E161" s="23">
        <f t="shared" si="10"/>
        <v>5.9930000000000003</v>
      </c>
      <c r="F161" s="23">
        <v>0.316</v>
      </c>
      <c r="G161" s="16" t="s">
        <v>9</v>
      </c>
      <c r="H161" s="16">
        <v>200</v>
      </c>
      <c r="I161" s="16" t="s">
        <v>0</v>
      </c>
      <c r="J161" s="16">
        <v>21</v>
      </c>
      <c r="K161" s="16"/>
      <c r="L161" s="182" t="s">
        <v>154</v>
      </c>
      <c r="M161" s="16">
        <v>4.0999999999999996</v>
      </c>
      <c r="N161" s="16">
        <v>150</v>
      </c>
      <c r="O161" s="104">
        <v>0.01</v>
      </c>
      <c r="U161" s="80"/>
      <c r="V161" s="79"/>
      <c r="W161" s="82"/>
    </row>
    <row r="162" spans="1:24" x14ac:dyDescent="0.25">
      <c r="A162" s="27">
        <v>8</v>
      </c>
      <c r="B162" s="16">
        <v>200</v>
      </c>
      <c r="C162" s="16">
        <f t="shared" si="11"/>
        <v>208</v>
      </c>
      <c r="D162" s="23">
        <v>8.625</v>
      </c>
      <c r="E162" s="23">
        <f t="shared" si="10"/>
        <v>7.8049999999999997</v>
      </c>
      <c r="F162" s="23">
        <v>0.41</v>
      </c>
      <c r="G162" s="16" t="s">
        <v>9</v>
      </c>
      <c r="H162" s="16">
        <v>200</v>
      </c>
      <c r="I162" s="16" t="s">
        <v>0</v>
      </c>
      <c r="J162" s="16">
        <v>21</v>
      </c>
      <c r="K162" s="16"/>
      <c r="L162" s="182" t="s">
        <v>154</v>
      </c>
      <c r="M162" s="16">
        <v>6.9</v>
      </c>
      <c r="N162" s="16">
        <v>150</v>
      </c>
      <c r="O162" s="104">
        <v>0.01</v>
      </c>
      <c r="U162" s="80"/>
      <c r="V162" s="79"/>
      <c r="W162" s="82"/>
    </row>
    <row r="163" spans="1:24" x14ac:dyDescent="0.25">
      <c r="A163" s="27">
        <v>10</v>
      </c>
      <c r="B163" s="16">
        <v>200</v>
      </c>
      <c r="C163" s="16">
        <f t="shared" si="11"/>
        <v>210</v>
      </c>
      <c r="D163" s="23">
        <v>10.75</v>
      </c>
      <c r="E163" s="23">
        <f t="shared" si="10"/>
        <v>9.7279999999999998</v>
      </c>
      <c r="F163" s="23">
        <v>0.51100000000000001</v>
      </c>
      <c r="G163" s="16" t="s">
        <v>9</v>
      </c>
      <c r="H163" s="16">
        <v>200</v>
      </c>
      <c r="I163" s="16" t="s">
        <v>0</v>
      </c>
      <c r="J163" s="16">
        <v>21</v>
      </c>
      <c r="K163" s="16"/>
      <c r="L163" s="182" t="s">
        <v>154</v>
      </c>
      <c r="M163" s="16">
        <v>10.9</v>
      </c>
      <c r="N163" s="16">
        <v>150</v>
      </c>
      <c r="O163" s="104">
        <v>0.01</v>
      </c>
      <c r="U163" s="80"/>
      <c r="V163" s="79"/>
      <c r="W163" s="82"/>
    </row>
    <row r="164" spans="1:24" ht="13.8" thickBot="1" x14ac:dyDescent="0.3">
      <c r="A164" s="28">
        <v>12</v>
      </c>
      <c r="B164" s="18">
        <v>200</v>
      </c>
      <c r="C164" s="18">
        <f t="shared" si="11"/>
        <v>212</v>
      </c>
      <c r="D164" s="31">
        <v>12.75</v>
      </c>
      <c r="E164" s="31">
        <f t="shared" si="10"/>
        <v>11.538</v>
      </c>
      <c r="F164" s="31">
        <v>0.60599999999999998</v>
      </c>
      <c r="G164" s="18" t="s">
        <v>9</v>
      </c>
      <c r="H164" s="18">
        <v>200</v>
      </c>
      <c r="I164" s="18" t="s">
        <v>0</v>
      </c>
      <c r="J164" s="18">
        <v>21</v>
      </c>
      <c r="K164" s="18"/>
      <c r="L164" s="183" t="s">
        <v>154</v>
      </c>
      <c r="M164" s="18">
        <v>15.2</v>
      </c>
      <c r="N164" s="18">
        <v>150</v>
      </c>
      <c r="O164" s="105">
        <v>0.01</v>
      </c>
      <c r="U164" s="80"/>
      <c r="V164" s="79"/>
      <c r="W164" s="82"/>
    </row>
    <row r="165" spans="1:24" ht="13.8" thickBot="1" x14ac:dyDescent="0.3">
      <c r="A165" s="11"/>
      <c r="B165" s="11"/>
      <c r="C165" s="11"/>
      <c r="D165" s="22"/>
      <c r="E165" s="22"/>
      <c r="F165" s="22"/>
      <c r="G165" s="11"/>
      <c r="H165" s="11"/>
      <c r="I165" s="11"/>
      <c r="J165" s="11"/>
      <c r="K165" s="11"/>
      <c r="L165" s="180"/>
      <c r="M165" s="11"/>
      <c r="N165" s="11"/>
      <c r="O165" s="22"/>
    </row>
    <row r="166" spans="1:24" ht="13.8" thickBot="1" x14ac:dyDescent="0.3">
      <c r="A166" s="275" t="s">
        <v>28</v>
      </c>
      <c r="B166" s="276"/>
      <c r="C166" s="276"/>
      <c r="D166" s="276"/>
      <c r="E166" s="276"/>
      <c r="F166" s="276"/>
      <c r="G166" s="276"/>
      <c r="H166" s="276"/>
      <c r="I166" s="276"/>
      <c r="J166" s="276"/>
      <c r="K166" s="276"/>
      <c r="L166" s="276"/>
      <c r="M166" s="276"/>
      <c r="N166" s="276"/>
      <c r="O166" s="277"/>
      <c r="S166" s="131" t="s">
        <v>115</v>
      </c>
      <c r="T166" s="132" t="s">
        <v>151</v>
      </c>
      <c r="U166" s="132"/>
      <c r="V166" s="133"/>
    </row>
    <row r="167" spans="1:24" x14ac:dyDescent="0.25">
      <c r="A167" s="263" t="s">
        <v>1</v>
      </c>
      <c r="B167" s="264"/>
      <c r="C167" s="264"/>
      <c r="D167" s="264"/>
      <c r="E167" s="264"/>
      <c r="F167" s="264"/>
      <c r="G167" s="264"/>
      <c r="H167" s="264"/>
      <c r="I167" s="264"/>
      <c r="J167" s="264"/>
      <c r="K167" s="264"/>
      <c r="L167" s="264"/>
      <c r="M167" s="264"/>
      <c r="N167" s="264"/>
      <c r="O167" s="265"/>
      <c r="S167" s="134"/>
      <c r="T167" s="51" t="s">
        <v>157</v>
      </c>
      <c r="U167" s="51"/>
      <c r="V167" s="135"/>
    </row>
    <row r="168" spans="1:24" ht="14.4" thickBot="1" x14ac:dyDescent="0.35">
      <c r="A168" s="6" t="s">
        <v>2</v>
      </c>
      <c r="B168" s="7" t="s">
        <v>3</v>
      </c>
      <c r="C168" s="8" t="s">
        <v>4</v>
      </c>
      <c r="D168" s="7" t="s">
        <v>20</v>
      </c>
      <c r="E168" s="7" t="s">
        <v>5</v>
      </c>
      <c r="F168" s="7" t="s">
        <v>21</v>
      </c>
      <c r="G168" s="7" t="s">
        <v>6</v>
      </c>
      <c r="H168" s="7" t="s">
        <v>7</v>
      </c>
      <c r="I168" s="7" t="s">
        <v>8</v>
      </c>
      <c r="J168" s="7" t="s">
        <v>9</v>
      </c>
      <c r="K168" s="7"/>
      <c r="L168" s="7"/>
      <c r="M168" s="7" t="s">
        <v>23</v>
      </c>
      <c r="N168" s="7" t="s">
        <v>17</v>
      </c>
      <c r="O168" s="9" t="s">
        <v>10</v>
      </c>
      <c r="S168" s="134"/>
      <c r="T168" s="138" t="s">
        <v>153</v>
      </c>
      <c r="U168" s="51"/>
      <c r="V168" s="135"/>
    </row>
    <row r="169" spans="1:24" ht="13.8" thickTop="1" x14ac:dyDescent="0.25">
      <c r="A169" s="27">
        <v>15</v>
      </c>
      <c r="B169" s="16">
        <v>63</v>
      </c>
      <c r="C169" s="16">
        <f>A169+B169</f>
        <v>78</v>
      </c>
      <c r="D169" s="23">
        <v>15.3</v>
      </c>
      <c r="E169" s="23">
        <f t="shared" ref="E169:E197" si="12">D169-(2*F169)</f>
        <v>14.822000000000001</v>
      </c>
      <c r="F169" s="23">
        <v>0.23899999999999999</v>
      </c>
      <c r="G169" s="16" t="s">
        <v>26</v>
      </c>
      <c r="H169" s="16">
        <v>63</v>
      </c>
      <c r="I169" s="16" t="s">
        <v>0</v>
      </c>
      <c r="J169" s="16">
        <v>64</v>
      </c>
      <c r="K169" s="16"/>
      <c r="L169" s="182" t="s">
        <v>160</v>
      </c>
      <c r="M169" s="26">
        <v>7.69</v>
      </c>
      <c r="N169" s="16">
        <v>150</v>
      </c>
      <c r="O169" s="104">
        <v>0.01</v>
      </c>
      <c r="P169" s="27">
        <v>6</v>
      </c>
      <c r="Q169" s="16">
        <v>63</v>
      </c>
      <c r="S169" s="178"/>
      <c r="T169" s="136" t="s">
        <v>158</v>
      </c>
      <c r="U169" s="136"/>
      <c r="V169" s="137"/>
      <c r="W169" s="79"/>
      <c r="X169" s="79"/>
    </row>
    <row r="170" spans="1:24" x14ac:dyDescent="0.25">
      <c r="A170" s="27">
        <v>18</v>
      </c>
      <c r="B170" s="16">
        <v>63</v>
      </c>
      <c r="C170" s="16">
        <f>A170+B170</f>
        <v>81</v>
      </c>
      <c r="D170" s="23">
        <v>18.701000000000001</v>
      </c>
      <c r="E170" s="23">
        <f t="shared" si="12"/>
        <v>18.117000000000001</v>
      </c>
      <c r="F170" s="23">
        <v>0.29199999999999998</v>
      </c>
      <c r="G170" s="16" t="s">
        <v>26</v>
      </c>
      <c r="H170" s="16">
        <v>63</v>
      </c>
      <c r="I170" s="16" t="s">
        <v>0</v>
      </c>
      <c r="J170" s="16">
        <v>64</v>
      </c>
      <c r="K170" s="16"/>
      <c r="L170" s="182" t="s">
        <v>160</v>
      </c>
      <c r="M170" s="26">
        <v>11.51</v>
      </c>
      <c r="N170" s="16">
        <v>150</v>
      </c>
      <c r="O170" s="104">
        <v>0.01</v>
      </c>
      <c r="P170" s="27">
        <v>8</v>
      </c>
      <c r="Q170" s="16">
        <v>80</v>
      </c>
      <c r="U170" s="80"/>
      <c r="V170" s="79"/>
      <c r="W170" s="79"/>
      <c r="X170" s="79"/>
    </row>
    <row r="171" spans="1:24" x14ac:dyDescent="0.25">
      <c r="A171" s="27">
        <v>6</v>
      </c>
      <c r="B171" s="16">
        <v>80</v>
      </c>
      <c r="C171" s="16">
        <f t="shared" ref="C171:C197" si="13">A171+B171</f>
        <v>86</v>
      </c>
      <c r="D171" s="23">
        <v>6.14</v>
      </c>
      <c r="E171" s="23">
        <f t="shared" si="12"/>
        <v>5.8999999999999995</v>
      </c>
      <c r="F171" s="23">
        <v>0.12</v>
      </c>
      <c r="G171" s="16" t="s">
        <v>26</v>
      </c>
      <c r="H171" s="16">
        <v>80</v>
      </c>
      <c r="I171" s="16" t="s">
        <v>0</v>
      </c>
      <c r="J171" s="16">
        <v>51</v>
      </c>
      <c r="K171" s="16"/>
      <c r="L171" s="182" t="s">
        <v>160</v>
      </c>
      <c r="M171" s="26">
        <v>1.54</v>
      </c>
      <c r="N171" s="16">
        <v>150</v>
      </c>
      <c r="O171" s="104">
        <v>0.01</v>
      </c>
      <c r="P171" s="27">
        <v>10</v>
      </c>
      <c r="Q171" s="16">
        <v>100</v>
      </c>
      <c r="S171" s="131" t="s">
        <v>115</v>
      </c>
      <c r="T171" s="132" t="s">
        <v>151</v>
      </c>
      <c r="U171" s="132"/>
      <c r="V171" s="133"/>
      <c r="W171" s="79"/>
      <c r="X171" s="79"/>
    </row>
    <row r="172" spans="1:24" x14ac:dyDescent="0.25">
      <c r="A172" s="27">
        <v>8</v>
      </c>
      <c r="B172" s="16">
        <v>80</v>
      </c>
      <c r="C172" s="16">
        <f t="shared" si="13"/>
        <v>88</v>
      </c>
      <c r="D172" s="23">
        <v>8.16</v>
      </c>
      <c r="E172" s="23">
        <f t="shared" si="12"/>
        <v>7.84</v>
      </c>
      <c r="F172" s="23">
        <v>0.16</v>
      </c>
      <c r="G172" s="16" t="s">
        <v>26</v>
      </c>
      <c r="H172" s="16">
        <v>80</v>
      </c>
      <c r="I172" s="16" t="s">
        <v>0</v>
      </c>
      <c r="J172" s="16">
        <v>51</v>
      </c>
      <c r="K172" s="16"/>
      <c r="L172" s="182" t="s">
        <v>160</v>
      </c>
      <c r="M172" s="26">
        <v>2.73</v>
      </c>
      <c r="N172" s="16">
        <v>150</v>
      </c>
      <c r="O172" s="104">
        <v>0.01</v>
      </c>
      <c r="P172" s="27">
        <v>12</v>
      </c>
      <c r="Q172" s="16">
        <v>125</v>
      </c>
      <c r="S172" s="134"/>
      <c r="T172" s="51" t="s">
        <v>165</v>
      </c>
      <c r="U172" s="51"/>
      <c r="V172" s="135"/>
      <c r="W172" s="79"/>
      <c r="X172" s="79"/>
    </row>
    <row r="173" spans="1:24" x14ac:dyDescent="0.25">
      <c r="A173" s="27">
        <v>10</v>
      </c>
      <c r="B173" s="16">
        <v>80</v>
      </c>
      <c r="C173" s="16">
        <f t="shared" si="13"/>
        <v>90</v>
      </c>
      <c r="D173" s="23">
        <v>10.199999999999999</v>
      </c>
      <c r="E173" s="23">
        <f t="shared" si="12"/>
        <v>9.7999999999999989</v>
      </c>
      <c r="F173" s="23">
        <v>0.2</v>
      </c>
      <c r="G173" s="16" t="s">
        <v>26</v>
      </c>
      <c r="H173" s="16">
        <v>80</v>
      </c>
      <c r="I173" s="16" t="s">
        <v>0</v>
      </c>
      <c r="J173" s="16">
        <v>51</v>
      </c>
      <c r="K173" s="16"/>
      <c r="L173" s="182" t="s">
        <v>160</v>
      </c>
      <c r="M173" s="26">
        <v>4.2699999999999996</v>
      </c>
      <c r="N173" s="16">
        <v>150</v>
      </c>
      <c r="O173" s="104">
        <v>0.01</v>
      </c>
      <c r="P173" s="27">
        <v>15</v>
      </c>
      <c r="Q173" s="16">
        <v>160</v>
      </c>
      <c r="S173" s="134"/>
      <c r="T173" s="138" t="s">
        <v>166</v>
      </c>
      <c r="U173" s="51"/>
      <c r="V173" s="135"/>
      <c r="W173" s="79"/>
      <c r="X173" s="79"/>
    </row>
    <row r="174" spans="1:24" x14ac:dyDescent="0.25">
      <c r="A174" s="27">
        <v>12</v>
      </c>
      <c r="B174" s="16">
        <v>80</v>
      </c>
      <c r="C174" s="16">
        <f t="shared" si="13"/>
        <v>92</v>
      </c>
      <c r="D174" s="23">
        <v>12.24</v>
      </c>
      <c r="E174" s="23">
        <f t="shared" si="12"/>
        <v>11.76</v>
      </c>
      <c r="F174" s="23">
        <v>0.24</v>
      </c>
      <c r="G174" s="16" t="s">
        <v>26</v>
      </c>
      <c r="H174" s="16">
        <v>80</v>
      </c>
      <c r="I174" s="16" t="s">
        <v>0</v>
      </c>
      <c r="J174" s="16">
        <v>51</v>
      </c>
      <c r="K174" s="16"/>
      <c r="L174" s="182" t="s">
        <v>160</v>
      </c>
      <c r="M174" s="26">
        <v>6.15</v>
      </c>
      <c r="N174" s="16">
        <v>150</v>
      </c>
      <c r="O174" s="104">
        <v>0.01</v>
      </c>
      <c r="P174" s="27">
        <v>18</v>
      </c>
      <c r="Q174" s="16">
        <v>200</v>
      </c>
      <c r="S174" s="178"/>
      <c r="T174" s="136" t="s">
        <v>167</v>
      </c>
      <c r="U174" s="136"/>
      <c r="V174" s="137"/>
      <c r="W174" s="79"/>
      <c r="X174" s="79"/>
    </row>
    <row r="175" spans="1:24" x14ac:dyDescent="0.25">
      <c r="A175" s="27">
        <v>15</v>
      </c>
      <c r="B175" s="16">
        <v>80</v>
      </c>
      <c r="C175" s="16">
        <f t="shared" si="13"/>
        <v>95</v>
      </c>
      <c r="D175" s="23">
        <v>15.3</v>
      </c>
      <c r="E175" s="23">
        <f t="shared" si="12"/>
        <v>14.700000000000001</v>
      </c>
      <c r="F175" s="23">
        <v>0.3</v>
      </c>
      <c r="G175" s="16" t="s">
        <v>26</v>
      </c>
      <c r="H175" s="16">
        <v>80</v>
      </c>
      <c r="I175" s="16" t="s">
        <v>0</v>
      </c>
      <c r="J175" s="16">
        <v>51</v>
      </c>
      <c r="K175" s="16"/>
      <c r="L175" s="182" t="s">
        <v>160</v>
      </c>
      <c r="M175" s="26">
        <v>9.61</v>
      </c>
      <c r="N175" s="16">
        <v>150</v>
      </c>
      <c r="O175" s="104">
        <v>0.01</v>
      </c>
      <c r="P175" s="27">
        <v>21</v>
      </c>
      <c r="U175" s="80"/>
      <c r="V175" s="79"/>
      <c r="W175" s="79"/>
      <c r="X175" s="79"/>
    </row>
    <row r="176" spans="1:24" x14ac:dyDescent="0.25">
      <c r="A176" s="27">
        <v>18</v>
      </c>
      <c r="B176" s="16">
        <v>80</v>
      </c>
      <c r="C176" s="16">
        <f t="shared" si="13"/>
        <v>98</v>
      </c>
      <c r="D176" s="23">
        <v>18.701000000000001</v>
      </c>
      <c r="E176" s="23">
        <f t="shared" si="12"/>
        <v>17.966999999999999</v>
      </c>
      <c r="F176" s="23">
        <v>0.36699999999999999</v>
      </c>
      <c r="G176" s="16" t="s">
        <v>26</v>
      </c>
      <c r="H176" s="16">
        <v>80</v>
      </c>
      <c r="I176" s="16" t="s">
        <v>0</v>
      </c>
      <c r="J176" s="16">
        <v>51</v>
      </c>
      <c r="K176" s="16"/>
      <c r="L176" s="182" t="s">
        <v>160</v>
      </c>
      <c r="M176" s="26">
        <v>14.37</v>
      </c>
      <c r="N176" s="16">
        <v>150</v>
      </c>
      <c r="O176" s="104">
        <v>0.01</v>
      </c>
      <c r="P176" s="27">
        <v>24</v>
      </c>
      <c r="U176" s="80"/>
      <c r="V176" s="79"/>
      <c r="W176" s="79"/>
      <c r="X176" s="79"/>
    </row>
    <row r="177" spans="1:24" x14ac:dyDescent="0.25">
      <c r="A177" s="27">
        <v>21</v>
      </c>
      <c r="B177" s="16">
        <v>80</v>
      </c>
      <c r="C177" s="16">
        <f t="shared" si="13"/>
        <v>101</v>
      </c>
      <c r="D177" s="23">
        <v>22.047000000000001</v>
      </c>
      <c r="E177" s="23">
        <f t="shared" si="12"/>
        <v>21.183</v>
      </c>
      <c r="F177" s="23">
        <v>0.432</v>
      </c>
      <c r="G177" s="16" t="s">
        <v>26</v>
      </c>
      <c r="H177" s="16">
        <v>80</v>
      </c>
      <c r="I177" s="16" t="s">
        <v>0</v>
      </c>
      <c r="J177" s="16">
        <v>51</v>
      </c>
      <c r="K177" s="16"/>
      <c r="L177" s="182" t="s">
        <v>160</v>
      </c>
      <c r="M177" s="26">
        <v>19.940000000000001</v>
      </c>
      <c r="N177" s="16">
        <v>150</v>
      </c>
      <c r="O177" s="104">
        <v>0.01</v>
      </c>
      <c r="P177" s="27">
        <v>27</v>
      </c>
      <c r="U177" s="80"/>
      <c r="V177" s="79"/>
      <c r="W177" s="79"/>
      <c r="X177" s="79"/>
    </row>
    <row r="178" spans="1:24" x14ac:dyDescent="0.25">
      <c r="A178" s="27">
        <v>24</v>
      </c>
      <c r="B178" s="16">
        <v>80</v>
      </c>
      <c r="C178" s="16">
        <f t="shared" si="13"/>
        <v>104</v>
      </c>
      <c r="D178" s="23">
        <v>24.803000000000001</v>
      </c>
      <c r="E178" s="23">
        <f t="shared" si="12"/>
        <v>23.831</v>
      </c>
      <c r="F178" s="23">
        <v>0.48599999999999999</v>
      </c>
      <c r="G178" s="16" t="s">
        <v>26</v>
      </c>
      <c r="H178" s="16">
        <v>80</v>
      </c>
      <c r="I178" s="16" t="s">
        <v>0</v>
      </c>
      <c r="J178" s="16">
        <v>51</v>
      </c>
      <c r="K178" s="16"/>
      <c r="L178" s="182" t="s">
        <v>160</v>
      </c>
      <c r="M178" s="26">
        <v>25.24</v>
      </c>
      <c r="N178" s="16">
        <v>150</v>
      </c>
      <c r="O178" s="104">
        <v>0.01</v>
      </c>
      <c r="U178" s="80"/>
      <c r="V178" s="79"/>
      <c r="W178" s="79"/>
      <c r="X178" s="79"/>
    </row>
    <row r="179" spans="1:24" x14ac:dyDescent="0.25">
      <c r="A179" s="27">
        <v>27</v>
      </c>
      <c r="B179" s="16">
        <v>80</v>
      </c>
      <c r="C179" s="16">
        <f t="shared" ref="C179" si="14">A179+B179</f>
        <v>107</v>
      </c>
      <c r="D179" s="23">
        <v>27.952999999999999</v>
      </c>
      <c r="E179" s="23">
        <f t="shared" ref="E179" si="15">D179-(2*F179)</f>
        <v>26.79</v>
      </c>
      <c r="F179" s="23">
        <v>0.58150000000000002</v>
      </c>
      <c r="G179" s="16" t="s">
        <v>26</v>
      </c>
      <c r="H179" s="16">
        <v>80</v>
      </c>
      <c r="I179" s="16" t="s">
        <v>0</v>
      </c>
      <c r="J179" s="16">
        <v>51</v>
      </c>
      <c r="K179" s="16"/>
      <c r="L179" s="182" t="s">
        <v>160</v>
      </c>
      <c r="M179" s="26">
        <v>33.880000000000003</v>
      </c>
      <c r="N179" s="16">
        <v>150</v>
      </c>
      <c r="O179" s="104">
        <v>0.01</v>
      </c>
      <c r="U179" s="80"/>
      <c r="V179" s="79"/>
      <c r="W179" s="79"/>
      <c r="X179" s="79"/>
    </row>
    <row r="180" spans="1:24" x14ac:dyDescent="0.25">
      <c r="A180" s="27">
        <v>6</v>
      </c>
      <c r="B180" s="16">
        <v>100</v>
      </c>
      <c r="C180" s="16">
        <f t="shared" si="13"/>
        <v>106</v>
      </c>
      <c r="D180" s="23">
        <v>6.14</v>
      </c>
      <c r="E180" s="23">
        <f t="shared" si="12"/>
        <v>5.84</v>
      </c>
      <c r="F180" s="23">
        <v>0.15</v>
      </c>
      <c r="G180" s="16" t="s">
        <v>26</v>
      </c>
      <c r="H180" s="16">
        <v>100</v>
      </c>
      <c r="I180" s="16" t="s">
        <v>0</v>
      </c>
      <c r="J180" s="16">
        <v>41</v>
      </c>
      <c r="K180" s="16"/>
      <c r="L180" s="182" t="s">
        <v>160</v>
      </c>
      <c r="M180" s="26">
        <v>1.92</v>
      </c>
      <c r="N180" s="16">
        <v>150</v>
      </c>
      <c r="O180" s="104">
        <v>0.01</v>
      </c>
      <c r="U180" s="80"/>
      <c r="V180" s="79"/>
      <c r="W180" s="79"/>
      <c r="X180" s="79"/>
    </row>
    <row r="181" spans="1:24" x14ac:dyDescent="0.25">
      <c r="A181" s="27">
        <v>8</v>
      </c>
      <c r="B181" s="16">
        <v>100</v>
      </c>
      <c r="C181" s="16">
        <f t="shared" si="13"/>
        <v>108</v>
      </c>
      <c r="D181" s="23">
        <v>8.16</v>
      </c>
      <c r="E181" s="23">
        <f t="shared" si="12"/>
        <v>7.7620000000000005</v>
      </c>
      <c r="F181" s="23">
        <v>0.19900000000000001</v>
      </c>
      <c r="G181" s="16" t="s">
        <v>26</v>
      </c>
      <c r="H181" s="16">
        <v>100</v>
      </c>
      <c r="I181" s="16" t="s">
        <v>0</v>
      </c>
      <c r="J181" s="16">
        <v>41</v>
      </c>
      <c r="K181" s="16"/>
      <c r="L181" s="182" t="s">
        <v>160</v>
      </c>
      <c r="M181" s="26">
        <v>3.38</v>
      </c>
      <c r="N181" s="16">
        <v>150</v>
      </c>
      <c r="O181" s="104">
        <v>0.01</v>
      </c>
      <c r="U181" s="80"/>
      <c r="V181" s="79"/>
      <c r="W181" s="79"/>
      <c r="X181" s="79"/>
    </row>
    <row r="182" spans="1:24" x14ac:dyDescent="0.25">
      <c r="A182" s="27">
        <v>10</v>
      </c>
      <c r="B182" s="16">
        <v>100</v>
      </c>
      <c r="C182" s="16">
        <f t="shared" si="13"/>
        <v>110</v>
      </c>
      <c r="D182" s="23">
        <v>10.199999999999999</v>
      </c>
      <c r="E182" s="23">
        <f t="shared" si="12"/>
        <v>9.702</v>
      </c>
      <c r="F182" s="23">
        <v>0.249</v>
      </c>
      <c r="G182" s="16" t="s">
        <v>26</v>
      </c>
      <c r="H182" s="16">
        <v>100</v>
      </c>
      <c r="I182" s="16" t="s">
        <v>0</v>
      </c>
      <c r="J182" s="16">
        <v>41</v>
      </c>
      <c r="K182" s="16"/>
      <c r="L182" s="182" t="s">
        <v>160</v>
      </c>
      <c r="M182" s="26">
        <v>5.29</v>
      </c>
      <c r="N182" s="16">
        <v>150</v>
      </c>
      <c r="O182" s="104">
        <v>0.01</v>
      </c>
      <c r="U182" s="80"/>
      <c r="V182" s="79"/>
      <c r="W182" s="79"/>
      <c r="X182" s="79"/>
    </row>
    <row r="183" spans="1:24" x14ac:dyDescent="0.25">
      <c r="A183" s="27">
        <v>12</v>
      </c>
      <c r="B183" s="16">
        <v>100</v>
      </c>
      <c r="C183" s="16">
        <f t="shared" si="13"/>
        <v>112</v>
      </c>
      <c r="D183" s="23">
        <v>12.24</v>
      </c>
      <c r="E183" s="23">
        <f t="shared" si="12"/>
        <v>11.641999999999999</v>
      </c>
      <c r="F183" s="23">
        <v>0.29899999999999999</v>
      </c>
      <c r="G183" s="16" t="s">
        <v>26</v>
      </c>
      <c r="H183" s="16">
        <v>100</v>
      </c>
      <c r="I183" s="16" t="s">
        <v>0</v>
      </c>
      <c r="J183" s="16">
        <v>41</v>
      </c>
      <c r="K183" s="16"/>
      <c r="L183" s="182" t="s">
        <v>160</v>
      </c>
      <c r="M183" s="26">
        <v>7.62</v>
      </c>
      <c r="N183" s="16">
        <v>150</v>
      </c>
      <c r="O183" s="104">
        <v>0.01</v>
      </c>
      <c r="U183" s="80"/>
      <c r="V183" s="79"/>
      <c r="W183" s="79"/>
      <c r="X183" s="79"/>
    </row>
    <row r="184" spans="1:24" x14ac:dyDescent="0.25">
      <c r="A184" s="27">
        <v>15</v>
      </c>
      <c r="B184" s="16">
        <v>100</v>
      </c>
      <c r="C184" s="16">
        <f t="shared" si="13"/>
        <v>115</v>
      </c>
      <c r="D184" s="23">
        <v>15.3</v>
      </c>
      <c r="E184" s="23">
        <f t="shared" si="12"/>
        <v>14.554</v>
      </c>
      <c r="F184" s="23">
        <v>0.373</v>
      </c>
      <c r="G184" s="16" t="s">
        <v>26</v>
      </c>
      <c r="H184" s="16">
        <v>100</v>
      </c>
      <c r="I184" s="16" t="s">
        <v>0</v>
      </c>
      <c r="J184" s="16">
        <v>41</v>
      </c>
      <c r="K184" s="16"/>
      <c r="L184" s="182" t="s">
        <v>160</v>
      </c>
      <c r="M184" s="26">
        <v>11.89</v>
      </c>
      <c r="N184" s="16">
        <v>150</v>
      </c>
      <c r="O184" s="104">
        <v>0.01</v>
      </c>
      <c r="U184" s="80"/>
      <c r="V184" s="79"/>
      <c r="W184" s="79"/>
      <c r="X184" s="79"/>
    </row>
    <row r="185" spans="1:24" x14ac:dyDescent="0.25">
      <c r="A185" s="27">
        <v>18</v>
      </c>
      <c r="B185" s="16">
        <v>100</v>
      </c>
      <c r="C185" s="16">
        <f t="shared" si="13"/>
        <v>118</v>
      </c>
      <c r="D185" s="23">
        <v>18.701000000000001</v>
      </c>
      <c r="E185" s="23">
        <f t="shared" si="12"/>
        <v>17.789000000000001</v>
      </c>
      <c r="F185" s="23">
        <v>0.45600000000000002</v>
      </c>
      <c r="G185" s="16" t="s">
        <v>26</v>
      </c>
      <c r="H185" s="16">
        <v>100</v>
      </c>
      <c r="I185" s="16" t="s">
        <v>0</v>
      </c>
      <c r="J185" s="16">
        <v>41</v>
      </c>
      <c r="K185" s="16"/>
      <c r="L185" s="182" t="s">
        <v>160</v>
      </c>
      <c r="M185" s="26">
        <v>17.77</v>
      </c>
      <c r="N185" s="16">
        <v>150</v>
      </c>
      <c r="O185" s="104">
        <v>0.01</v>
      </c>
      <c r="U185" s="80"/>
      <c r="V185" s="79"/>
      <c r="W185" s="79"/>
      <c r="X185" s="79"/>
    </row>
    <row r="186" spans="1:24" x14ac:dyDescent="0.25">
      <c r="A186" s="27">
        <v>21</v>
      </c>
      <c r="B186" s="16">
        <v>100</v>
      </c>
      <c r="C186" s="16">
        <f t="shared" si="13"/>
        <v>121</v>
      </c>
      <c r="D186" s="23">
        <v>22.047000000000001</v>
      </c>
      <c r="E186" s="23">
        <f t="shared" si="12"/>
        <v>20.971</v>
      </c>
      <c r="F186" s="23">
        <v>0.53800000000000003</v>
      </c>
      <c r="G186" s="16" t="s">
        <v>26</v>
      </c>
      <c r="H186" s="16">
        <v>100</v>
      </c>
      <c r="I186" s="16" t="s">
        <v>0</v>
      </c>
      <c r="J186" s="16">
        <v>41</v>
      </c>
      <c r="K186" s="16"/>
      <c r="L186" s="182" t="s">
        <v>160</v>
      </c>
      <c r="M186" s="26">
        <v>24.71</v>
      </c>
      <c r="N186" s="16">
        <v>150</v>
      </c>
      <c r="O186" s="104">
        <v>0.01</v>
      </c>
      <c r="U186" s="80"/>
      <c r="V186" s="79"/>
      <c r="W186" s="79"/>
      <c r="X186" s="79"/>
    </row>
    <row r="187" spans="1:24" x14ac:dyDescent="0.25">
      <c r="A187" s="27">
        <v>24</v>
      </c>
      <c r="B187" s="16">
        <v>100</v>
      </c>
      <c r="C187" s="16">
        <f t="shared" si="13"/>
        <v>124</v>
      </c>
      <c r="D187" s="23">
        <v>24.803000000000001</v>
      </c>
      <c r="E187" s="23">
        <f t="shared" si="12"/>
        <v>23.593</v>
      </c>
      <c r="F187" s="23">
        <v>0.60499999999999998</v>
      </c>
      <c r="G187" s="16" t="s">
        <v>26</v>
      </c>
      <c r="H187" s="16">
        <v>100</v>
      </c>
      <c r="I187" s="16" t="s">
        <v>0</v>
      </c>
      <c r="J187" s="16">
        <v>41</v>
      </c>
      <c r="K187" s="16"/>
      <c r="L187" s="182" t="s">
        <v>160</v>
      </c>
      <c r="M187" s="26">
        <v>31.35</v>
      </c>
      <c r="N187" s="16">
        <v>150</v>
      </c>
      <c r="O187" s="104">
        <v>0.01</v>
      </c>
      <c r="U187" s="80"/>
      <c r="V187" s="79"/>
      <c r="W187" s="79"/>
      <c r="X187" s="79"/>
    </row>
    <row r="188" spans="1:24" x14ac:dyDescent="0.25">
      <c r="A188" s="27">
        <v>27</v>
      </c>
      <c r="B188" s="16">
        <v>100</v>
      </c>
      <c r="C188" s="16">
        <f t="shared" ref="C188" si="16">A188+B188</f>
        <v>127</v>
      </c>
      <c r="D188" s="23">
        <v>27.952999999999999</v>
      </c>
      <c r="E188" s="23">
        <f t="shared" ref="E188" si="17">D188-(2*F188)</f>
        <v>26.509999999999998</v>
      </c>
      <c r="F188" s="23">
        <v>0.72150000000000003</v>
      </c>
      <c r="G188" s="16" t="s">
        <v>26</v>
      </c>
      <c r="H188" s="16">
        <v>100</v>
      </c>
      <c r="I188" s="16" t="s">
        <v>0</v>
      </c>
      <c r="J188" s="16">
        <v>41</v>
      </c>
      <c r="K188" s="16"/>
      <c r="L188" s="182" t="s">
        <v>160</v>
      </c>
      <c r="M188" s="26">
        <v>42.12</v>
      </c>
      <c r="N188" s="16">
        <v>150</v>
      </c>
      <c r="O188" s="104">
        <v>0.01</v>
      </c>
      <c r="U188" s="80"/>
      <c r="V188" s="79"/>
      <c r="W188" s="79"/>
      <c r="X188" s="79"/>
    </row>
    <row r="189" spans="1:24" x14ac:dyDescent="0.25">
      <c r="A189" s="27">
        <v>6</v>
      </c>
      <c r="B189" s="16">
        <v>125</v>
      </c>
      <c r="C189" s="16">
        <f t="shared" si="13"/>
        <v>131</v>
      </c>
      <c r="D189" s="23">
        <v>6.14</v>
      </c>
      <c r="E189" s="23">
        <f t="shared" si="12"/>
        <v>5.7619999999999996</v>
      </c>
      <c r="F189" s="23">
        <v>0.189</v>
      </c>
      <c r="G189" s="16" t="s">
        <v>26</v>
      </c>
      <c r="H189" s="16">
        <v>125</v>
      </c>
      <c r="I189" s="16" t="s">
        <v>0</v>
      </c>
      <c r="J189" s="16">
        <v>32.200000000000003</v>
      </c>
      <c r="K189" s="16"/>
      <c r="L189" s="182" t="s">
        <v>160</v>
      </c>
      <c r="M189" s="26">
        <v>2.4</v>
      </c>
      <c r="N189" s="16">
        <v>150</v>
      </c>
      <c r="O189" s="104">
        <v>0.01</v>
      </c>
      <c r="U189" s="80"/>
      <c r="V189" s="79"/>
      <c r="W189" s="79"/>
      <c r="X189" s="79"/>
    </row>
    <row r="190" spans="1:24" x14ac:dyDescent="0.25">
      <c r="A190" s="27">
        <v>8</v>
      </c>
      <c r="B190" s="16">
        <v>125</v>
      </c>
      <c r="C190" s="16">
        <f t="shared" si="13"/>
        <v>133</v>
      </c>
      <c r="D190" s="23">
        <v>8.16</v>
      </c>
      <c r="E190" s="23">
        <f t="shared" si="12"/>
        <v>7.6580000000000004</v>
      </c>
      <c r="F190" s="23">
        <v>0.251</v>
      </c>
      <c r="G190" s="16" t="s">
        <v>26</v>
      </c>
      <c r="H190" s="16">
        <v>125</v>
      </c>
      <c r="I190" s="16" t="s">
        <v>0</v>
      </c>
      <c r="J190" s="16">
        <v>32.200000000000003</v>
      </c>
      <c r="K190" s="16"/>
      <c r="L190" s="182" t="s">
        <v>160</v>
      </c>
      <c r="M190" s="26">
        <v>4.24</v>
      </c>
      <c r="N190" s="16">
        <v>150</v>
      </c>
      <c r="O190" s="104">
        <v>0.01</v>
      </c>
      <c r="U190" s="80"/>
      <c r="V190" s="79"/>
      <c r="W190" s="79"/>
      <c r="X190" s="79"/>
    </row>
    <row r="191" spans="1:24" x14ac:dyDescent="0.25">
      <c r="A191" s="27">
        <v>10</v>
      </c>
      <c r="B191" s="16">
        <v>125</v>
      </c>
      <c r="C191" s="16">
        <f t="shared" si="13"/>
        <v>135</v>
      </c>
      <c r="D191" s="23">
        <v>10.199999999999999</v>
      </c>
      <c r="E191" s="23">
        <f t="shared" si="12"/>
        <v>9.5719999999999992</v>
      </c>
      <c r="F191" s="23">
        <v>0.314</v>
      </c>
      <c r="G191" s="16" t="s">
        <v>26</v>
      </c>
      <c r="H191" s="16">
        <v>125</v>
      </c>
      <c r="I191" s="16" t="s">
        <v>0</v>
      </c>
      <c r="J191" s="16">
        <v>32.200000000000003</v>
      </c>
      <c r="K191" s="16"/>
      <c r="L191" s="182" t="s">
        <v>160</v>
      </c>
      <c r="M191" s="26">
        <v>6.65</v>
      </c>
      <c r="N191" s="16">
        <v>150</v>
      </c>
      <c r="O191" s="104">
        <v>0.01</v>
      </c>
      <c r="U191" s="80"/>
      <c r="V191" s="79"/>
      <c r="W191" s="79"/>
      <c r="X191" s="79"/>
    </row>
    <row r="192" spans="1:24" x14ac:dyDescent="0.25">
      <c r="A192" s="27">
        <v>12</v>
      </c>
      <c r="B192" s="16">
        <v>125</v>
      </c>
      <c r="C192" s="16">
        <f t="shared" si="13"/>
        <v>137</v>
      </c>
      <c r="D192" s="23">
        <v>12.24</v>
      </c>
      <c r="E192" s="23">
        <f t="shared" si="12"/>
        <v>11.486000000000001</v>
      </c>
      <c r="F192" s="23">
        <v>0.377</v>
      </c>
      <c r="G192" s="16" t="s">
        <v>26</v>
      </c>
      <c r="H192" s="16">
        <v>125</v>
      </c>
      <c r="I192" s="16" t="s">
        <v>0</v>
      </c>
      <c r="J192" s="16">
        <v>32.200000000000003</v>
      </c>
      <c r="K192" s="16"/>
      <c r="L192" s="182" t="s">
        <v>160</v>
      </c>
      <c r="M192" s="26">
        <v>9.6</v>
      </c>
      <c r="N192" s="16">
        <v>150</v>
      </c>
      <c r="O192" s="104">
        <v>0.01</v>
      </c>
      <c r="U192" s="80"/>
      <c r="V192" s="79"/>
      <c r="W192" s="79"/>
      <c r="X192" s="79"/>
    </row>
    <row r="193" spans="1:25" x14ac:dyDescent="0.25">
      <c r="A193" s="27">
        <v>15</v>
      </c>
      <c r="B193" s="16">
        <v>125</v>
      </c>
      <c r="C193" s="16">
        <f t="shared" si="13"/>
        <v>140</v>
      </c>
      <c r="D193" s="23">
        <v>15.3</v>
      </c>
      <c r="E193" s="23">
        <f t="shared" si="12"/>
        <v>14.358000000000001</v>
      </c>
      <c r="F193" s="23">
        <v>0.47099999999999997</v>
      </c>
      <c r="G193" s="16" t="s">
        <v>26</v>
      </c>
      <c r="H193" s="16">
        <v>125</v>
      </c>
      <c r="I193" s="16" t="s">
        <v>0</v>
      </c>
      <c r="J193" s="16">
        <v>32.200000000000003</v>
      </c>
      <c r="K193" s="16"/>
      <c r="L193" s="182" t="s">
        <v>160</v>
      </c>
      <c r="M193" s="26">
        <v>14.92</v>
      </c>
      <c r="N193" s="16">
        <v>150</v>
      </c>
      <c r="O193" s="104">
        <v>0.01</v>
      </c>
      <c r="U193" s="80"/>
      <c r="V193" s="79"/>
      <c r="W193" s="79"/>
      <c r="X193" s="79"/>
    </row>
    <row r="194" spans="1:25" x14ac:dyDescent="0.25">
      <c r="A194" s="27">
        <v>18</v>
      </c>
      <c r="B194" s="16">
        <v>125</v>
      </c>
      <c r="C194" s="16">
        <f t="shared" si="13"/>
        <v>143</v>
      </c>
      <c r="D194" s="23">
        <v>18.701000000000001</v>
      </c>
      <c r="E194" s="23">
        <f t="shared" si="12"/>
        <v>17.551000000000002</v>
      </c>
      <c r="F194" s="23">
        <v>0.57499999999999996</v>
      </c>
      <c r="G194" s="16" t="s">
        <v>26</v>
      </c>
      <c r="H194" s="16">
        <v>125</v>
      </c>
      <c r="I194" s="16" t="s">
        <v>0</v>
      </c>
      <c r="J194" s="16">
        <v>32.200000000000003</v>
      </c>
      <c r="K194" s="16"/>
      <c r="L194" s="182" t="s">
        <v>160</v>
      </c>
      <c r="M194" s="26">
        <v>22.26</v>
      </c>
      <c r="N194" s="16">
        <v>150</v>
      </c>
      <c r="O194" s="104">
        <v>0.01</v>
      </c>
      <c r="U194" s="80"/>
      <c r="V194" s="79"/>
      <c r="W194" s="79"/>
      <c r="X194" s="79"/>
    </row>
    <row r="195" spans="1:25" x14ac:dyDescent="0.25">
      <c r="A195" s="27">
        <v>21</v>
      </c>
      <c r="B195" s="16">
        <v>125</v>
      </c>
      <c r="C195" s="16">
        <f t="shared" si="13"/>
        <v>146</v>
      </c>
      <c r="D195" s="23">
        <v>22.047000000000001</v>
      </c>
      <c r="E195" s="23">
        <f t="shared" si="12"/>
        <v>20.690999999999999</v>
      </c>
      <c r="F195" s="23">
        <v>0.67800000000000005</v>
      </c>
      <c r="G195" s="16" t="s">
        <v>26</v>
      </c>
      <c r="H195" s="16">
        <v>125</v>
      </c>
      <c r="I195" s="16" t="s">
        <v>0</v>
      </c>
      <c r="J195" s="16">
        <v>32.200000000000003</v>
      </c>
      <c r="K195" s="16"/>
      <c r="L195" s="182" t="s">
        <v>160</v>
      </c>
      <c r="M195" s="26">
        <v>30.94</v>
      </c>
      <c r="N195" s="16">
        <v>150</v>
      </c>
      <c r="O195" s="104">
        <v>0.01</v>
      </c>
      <c r="U195" s="80"/>
      <c r="V195" s="79"/>
      <c r="W195" s="79"/>
      <c r="X195" s="79"/>
    </row>
    <row r="196" spans="1:25" x14ac:dyDescent="0.25">
      <c r="A196" s="27">
        <v>24</v>
      </c>
      <c r="B196" s="16">
        <v>125</v>
      </c>
      <c r="C196" s="16">
        <f t="shared" si="13"/>
        <v>149</v>
      </c>
      <c r="D196" s="23">
        <v>24.803000000000001</v>
      </c>
      <c r="E196" s="23">
        <f t="shared" si="12"/>
        <v>23.277000000000001</v>
      </c>
      <c r="F196" s="23">
        <v>0.76300000000000001</v>
      </c>
      <c r="G196" s="16" t="s">
        <v>26</v>
      </c>
      <c r="H196" s="16">
        <v>125</v>
      </c>
      <c r="I196" s="16" t="s">
        <v>0</v>
      </c>
      <c r="J196" s="16">
        <v>32.200000000000003</v>
      </c>
      <c r="K196" s="16"/>
      <c r="L196" s="182" t="s">
        <v>160</v>
      </c>
      <c r="M196" s="26">
        <v>39.17</v>
      </c>
      <c r="N196" s="16">
        <v>150</v>
      </c>
      <c r="O196" s="104">
        <v>0.01</v>
      </c>
      <c r="U196" s="80"/>
      <c r="V196" s="79"/>
      <c r="W196" s="79"/>
      <c r="X196" s="79"/>
    </row>
    <row r="197" spans="1:25" ht="13.8" thickBot="1" x14ac:dyDescent="0.3">
      <c r="A197" s="28">
        <v>27</v>
      </c>
      <c r="B197" s="18">
        <v>125</v>
      </c>
      <c r="C197" s="18">
        <f t="shared" si="13"/>
        <v>152</v>
      </c>
      <c r="D197" s="31">
        <v>27.593</v>
      </c>
      <c r="E197" s="31">
        <f t="shared" si="12"/>
        <v>26.12</v>
      </c>
      <c r="F197" s="31">
        <v>0.73650000000000004</v>
      </c>
      <c r="G197" s="18" t="s">
        <v>26</v>
      </c>
      <c r="H197" s="18">
        <v>125</v>
      </c>
      <c r="I197" s="18" t="s">
        <v>0</v>
      </c>
      <c r="J197" s="18">
        <v>32.200000000000003</v>
      </c>
      <c r="K197" s="18"/>
      <c r="L197" s="183" t="s">
        <v>160</v>
      </c>
      <c r="M197" s="40">
        <v>51.41</v>
      </c>
      <c r="N197" s="18">
        <v>150</v>
      </c>
      <c r="O197" s="105">
        <v>0.01</v>
      </c>
      <c r="U197" s="80"/>
      <c r="V197" s="79"/>
      <c r="W197" s="79"/>
      <c r="X197" s="79"/>
    </row>
    <row r="198" spans="1:25" ht="13.8" thickBot="1" x14ac:dyDescent="0.3">
      <c r="A198" s="11"/>
      <c r="B198" s="11"/>
      <c r="C198" s="11"/>
      <c r="D198" s="22"/>
      <c r="E198" s="22"/>
      <c r="F198" s="22"/>
      <c r="G198" s="11"/>
      <c r="H198" s="11"/>
      <c r="I198" s="11"/>
      <c r="J198" s="16"/>
      <c r="K198" s="16"/>
      <c r="L198" s="182"/>
      <c r="M198" s="11"/>
      <c r="N198" s="11"/>
      <c r="O198" s="22"/>
      <c r="U198" s="80"/>
      <c r="V198" s="79"/>
      <c r="W198" s="82"/>
      <c r="Y198" s="51"/>
    </row>
    <row r="199" spans="1:25" ht="13.8" thickBot="1" x14ac:dyDescent="0.3">
      <c r="A199" s="275" t="s">
        <v>112</v>
      </c>
      <c r="B199" s="276"/>
      <c r="C199" s="276"/>
      <c r="D199" s="276"/>
      <c r="E199" s="276"/>
      <c r="F199" s="276"/>
      <c r="G199" s="276"/>
      <c r="H199" s="276"/>
      <c r="I199" s="276"/>
      <c r="J199" s="276"/>
      <c r="K199" s="276"/>
      <c r="L199" s="276"/>
      <c r="M199" s="276"/>
      <c r="N199" s="276"/>
      <c r="O199" s="277"/>
      <c r="S199" s="111" t="s">
        <v>115</v>
      </c>
      <c r="T199" s="112" t="s">
        <v>116</v>
      </c>
      <c r="U199" s="112"/>
      <c r="V199" s="113"/>
    </row>
    <row r="200" spans="1:25" x14ac:dyDescent="0.25">
      <c r="A200" s="263" t="s">
        <v>1</v>
      </c>
      <c r="B200" s="264"/>
      <c r="C200" s="264"/>
      <c r="D200" s="264"/>
      <c r="E200" s="264"/>
      <c r="F200" s="264"/>
      <c r="G200" s="264"/>
      <c r="H200" s="264"/>
      <c r="I200" s="264"/>
      <c r="J200" s="264"/>
      <c r="K200" s="264"/>
      <c r="L200" s="264"/>
      <c r="M200" s="264"/>
      <c r="N200" s="264"/>
      <c r="O200" s="265"/>
      <c r="S200" s="114"/>
      <c r="T200" s="1" t="s">
        <v>117</v>
      </c>
      <c r="U200" s="1"/>
      <c r="V200" s="115"/>
    </row>
    <row r="201" spans="1:25" ht="14.4" thickBot="1" x14ac:dyDescent="0.35">
      <c r="A201" s="6" t="s">
        <v>2</v>
      </c>
      <c r="B201" s="7" t="s">
        <v>3</v>
      </c>
      <c r="C201" s="8" t="s">
        <v>4</v>
      </c>
      <c r="D201" s="7" t="s">
        <v>20</v>
      </c>
      <c r="E201" s="7" t="s">
        <v>5</v>
      </c>
      <c r="F201" s="7" t="s">
        <v>21</v>
      </c>
      <c r="G201" s="7" t="s">
        <v>6</v>
      </c>
      <c r="H201" s="7" t="s">
        <v>7</v>
      </c>
      <c r="I201" s="7" t="s">
        <v>8</v>
      </c>
      <c r="J201" s="7" t="s">
        <v>9</v>
      </c>
      <c r="K201" s="7"/>
      <c r="L201" s="7" t="s">
        <v>146</v>
      </c>
      <c r="M201" s="7" t="s">
        <v>23</v>
      </c>
      <c r="N201" s="7" t="s">
        <v>17</v>
      </c>
      <c r="O201" s="9" t="s">
        <v>10</v>
      </c>
      <c r="S201" s="114"/>
      <c r="T201" s="177" t="s">
        <v>118</v>
      </c>
      <c r="U201" s="1"/>
      <c r="V201" s="115"/>
    </row>
    <row r="202" spans="1:25" ht="13.8" thickTop="1" x14ac:dyDescent="0.25">
      <c r="A202" s="10">
        <v>4</v>
      </c>
      <c r="B202" s="11">
        <v>25</v>
      </c>
      <c r="C202" s="11">
        <f t="shared" ref="C202:C207" si="18">A202+B202</f>
        <v>29</v>
      </c>
      <c r="D202" s="22">
        <v>4.2149999999999999</v>
      </c>
      <c r="E202" s="22">
        <f t="shared" ref="E202:E207" si="19">D202-(F202*2)</f>
        <v>3.9749999999999996</v>
      </c>
      <c r="F202" s="22">
        <v>0.12</v>
      </c>
      <c r="G202" s="11" t="s">
        <v>111</v>
      </c>
      <c r="H202" s="11">
        <v>25</v>
      </c>
      <c r="I202" s="11" t="s">
        <v>0</v>
      </c>
      <c r="J202" s="16">
        <v>35</v>
      </c>
      <c r="K202" s="16"/>
      <c r="L202" s="182" t="s">
        <v>162</v>
      </c>
      <c r="M202" s="26">
        <v>1.05</v>
      </c>
      <c r="N202" s="11">
        <v>150</v>
      </c>
      <c r="O202" s="12">
        <v>0.01</v>
      </c>
      <c r="P202" s="27"/>
      <c r="S202" s="178"/>
      <c r="T202" s="116" t="s">
        <v>119</v>
      </c>
      <c r="U202" s="116"/>
      <c r="V202" s="128"/>
      <c r="W202" s="82"/>
    </row>
    <row r="203" spans="1:25" x14ac:dyDescent="0.25">
      <c r="A203" s="10">
        <v>6</v>
      </c>
      <c r="B203" s="11">
        <v>25</v>
      </c>
      <c r="C203" s="11">
        <f t="shared" si="18"/>
        <v>31</v>
      </c>
      <c r="D203" s="22">
        <v>6.2750000000000004</v>
      </c>
      <c r="E203" s="22">
        <f t="shared" si="19"/>
        <v>5.915</v>
      </c>
      <c r="F203" s="22">
        <v>0.18</v>
      </c>
      <c r="G203" s="11" t="s">
        <v>111</v>
      </c>
      <c r="H203" s="11">
        <v>25</v>
      </c>
      <c r="I203" s="11" t="s">
        <v>0</v>
      </c>
      <c r="J203" s="16">
        <v>35</v>
      </c>
      <c r="K203" s="16"/>
      <c r="L203" s="182" t="s">
        <v>162</v>
      </c>
      <c r="M203" s="26">
        <v>2.36</v>
      </c>
      <c r="N203" s="11">
        <v>150</v>
      </c>
      <c r="O203" s="12">
        <v>0.01</v>
      </c>
      <c r="P203" s="27"/>
      <c r="Q203" s="16"/>
      <c r="U203" s="80"/>
      <c r="V203" s="79"/>
      <c r="W203" s="82"/>
    </row>
    <row r="204" spans="1:25" x14ac:dyDescent="0.25">
      <c r="A204" s="10">
        <v>8</v>
      </c>
      <c r="B204" s="11">
        <v>25</v>
      </c>
      <c r="C204" s="11">
        <f t="shared" si="18"/>
        <v>33</v>
      </c>
      <c r="D204" s="22">
        <v>8.4</v>
      </c>
      <c r="E204" s="22">
        <f t="shared" si="19"/>
        <v>7.92</v>
      </c>
      <c r="F204" s="22">
        <v>0.24</v>
      </c>
      <c r="G204" s="11" t="s">
        <v>111</v>
      </c>
      <c r="H204" s="11">
        <v>25</v>
      </c>
      <c r="I204" s="11" t="s">
        <v>0</v>
      </c>
      <c r="J204" s="16">
        <v>35</v>
      </c>
      <c r="K204" s="16"/>
      <c r="L204" s="182" t="s">
        <v>162</v>
      </c>
      <c r="M204" s="26">
        <v>4.24</v>
      </c>
      <c r="N204" s="11">
        <v>150</v>
      </c>
      <c r="O204" s="12">
        <v>0.01</v>
      </c>
      <c r="P204" s="27"/>
      <c r="Q204" s="16"/>
      <c r="U204" s="80"/>
      <c r="V204" s="79"/>
      <c r="W204" s="82"/>
    </row>
    <row r="205" spans="1:25" x14ac:dyDescent="0.25">
      <c r="A205" s="27">
        <v>10</v>
      </c>
      <c r="B205" s="11">
        <v>25</v>
      </c>
      <c r="C205" s="11">
        <f t="shared" si="18"/>
        <v>35</v>
      </c>
      <c r="D205" s="22">
        <v>10.5</v>
      </c>
      <c r="E205" s="22">
        <f t="shared" si="19"/>
        <v>9.9</v>
      </c>
      <c r="F205" s="22">
        <v>0.3</v>
      </c>
      <c r="G205" s="11" t="s">
        <v>111</v>
      </c>
      <c r="H205" s="11">
        <v>25</v>
      </c>
      <c r="I205" s="11" t="s">
        <v>0</v>
      </c>
      <c r="J205" s="16">
        <v>35</v>
      </c>
      <c r="K205" s="16"/>
      <c r="L205" s="182" t="s">
        <v>162</v>
      </c>
      <c r="M205" s="26">
        <v>6.64</v>
      </c>
      <c r="N205" s="11">
        <v>150</v>
      </c>
      <c r="O205" s="12">
        <v>0.01</v>
      </c>
      <c r="P205" s="27"/>
      <c r="Q205" s="16"/>
      <c r="U205" s="80"/>
      <c r="V205" s="79"/>
      <c r="W205" s="82"/>
    </row>
    <row r="206" spans="1:25" x14ac:dyDescent="0.25">
      <c r="A206" s="27">
        <v>12</v>
      </c>
      <c r="B206" s="16">
        <v>25</v>
      </c>
      <c r="C206" s="16">
        <f t="shared" si="18"/>
        <v>37</v>
      </c>
      <c r="D206" s="22">
        <v>12.5</v>
      </c>
      <c r="E206" s="22">
        <f t="shared" si="19"/>
        <v>11.78</v>
      </c>
      <c r="F206" s="22">
        <v>0.36</v>
      </c>
      <c r="G206" s="11" t="s">
        <v>111</v>
      </c>
      <c r="H206" s="11">
        <v>25</v>
      </c>
      <c r="I206" s="16" t="s">
        <v>0</v>
      </c>
      <c r="J206" s="16">
        <v>35</v>
      </c>
      <c r="K206" s="16"/>
      <c r="L206" s="182" t="s">
        <v>162</v>
      </c>
      <c r="M206" s="26">
        <v>9.5</v>
      </c>
      <c r="N206" s="11">
        <v>150</v>
      </c>
      <c r="O206" s="12">
        <v>0.01</v>
      </c>
      <c r="P206" s="27"/>
      <c r="Q206" s="16"/>
      <c r="U206" s="80"/>
      <c r="V206" s="79"/>
      <c r="W206" s="82"/>
    </row>
    <row r="207" spans="1:25" ht="13.8" thickBot="1" x14ac:dyDescent="0.3">
      <c r="A207" s="28">
        <v>15</v>
      </c>
      <c r="B207" s="18">
        <v>25</v>
      </c>
      <c r="C207" s="18">
        <f t="shared" si="18"/>
        <v>40</v>
      </c>
      <c r="D207" s="24">
        <v>15.3</v>
      </c>
      <c r="E207" s="24">
        <f t="shared" si="19"/>
        <v>14.426</v>
      </c>
      <c r="F207" s="24">
        <v>0.437</v>
      </c>
      <c r="G207" s="14" t="s">
        <v>111</v>
      </c>
      <c r="H207" s="14">
        <v>25</v>
      </c>
      <c r="I207" s="18" t="s">
        <v>0</v>
      </c>
      <c r="J207" s="18">
        <v>35</v>
      </c>
      <c r="K207" s="18"/>
      <c r="L207" s="183" t="s">
        <v>162</v>
      </c>
      <c r="M207" s="40">
        <v>14.19</v>
      </c>
      <c r="N207" s="14">
        <v>150</v>
      </c>
      <c r="O207" s="15">
        <v>0.01</v>
      </c>
      <c r="P207" s="27"/>
      <c r="Q207" s="16"/>
      <c r="U207" s="80"/>
      <c r="V207" s="79"/>
      <c r="W207" s="82"/>
    </row>
    <row r="208" spans="1:25" ht="13.8" thickBot="1" x14ac:dyDescent="0.3">
      <c r="A208" s="11"/>
      <c r="B208" s="11"/>
      <c r="C208" s="11"/>
      <c r="D208" s="22"/>
      <c r="E208" s="22"/>
      <c r="F208" s="22"/>
      <c r="G208" s="11"/>
      <c r="H208" s="11"/>
      <c r="I208" s="11"/>
      <c r="J208" s="16"/>
      <c r="K208" s="16"/>
      <c r="L208" s="182"/>
      <c r="M208" s="11"/>
      <c r="N208" s="11"/>
      <c r="O208" s="22"/>
      <c r="U208" s="80"/>
      <c r="V208" s="79"/>
      <c r="W208" s="82"/>
    </row>
    <row r="209" spans="1:24" ht="13.8" thickBot="1" x14ac:dyDescent="0.3">
      <c r="A209" s="275" t="s">
        <v>114</v>
      </c>
      <c r="B209" s="276"/>
      <c r="C209" s="276"/>
      <c r="D209" s="276"/>
      <c r="E209" s="276"/>
      <c r="F209" s="276"/>
      <c r="G209" s="276"/>
      <c r="H209" s="276"/>
      <c r="I209" s="276"/>
      <c r="J209" s="276"/>
      <c r="K209" s="276"/>
      <c r="L209" s="276"/>
      <c r="M209" s="276"/>
      <c r="N209" s="276"/>
      <c r="O209" s="277"/>
      <c r="S209" s="111" t="s">
        <v>115</v>
      </c>
      <c r="T209" s="112" t="s">
        <v>116</v>
      </c>
      <c r="U209" s="112"/>
      <c r="V209" s="113"/>
    </row>
    <row r="210" spans="1:24" x14ac:dyDescent="0.25">
      <c r="A210" s="263" t="s">
        <v>1</v>
      </c>
      <c r="B210" s="264"/>
      <c r="C210" s="264"/>
      <c r="D210" s="264"/>
      <c r="E210" s="264"/>
      <c r="F210" s="264"/>
      <c r="G210" s="264"/>
      <c r="H210" s="264"/>
      <c r="I210" s="264"/>
      <c r="J210" s="264"/>
      <c r="K210" s="264"/>
      <c r="L210" s="264"/>
      <c r="M210" s="264"/>
      <c r="N210" s="264"/>
      <c r="O210" s="265"/>
      <c r="S210" s="114"/>
      <c r="T210" s="1" t="s">
        <v>117</v>
      </c>
      <c r="U210" s="1"/>
      <c r="V210" s="115"/>
    </row>
    <row r="211" spans="1:24" ht="14.4" thickBot="1" x14ac:dyDescent="0.35">
      <c r="A211" s="6" t="s">
        <v>2</v>
      </c>
      <c r="B211" s="7" t="s">
        <v>3</v>
      </c>
      <c r="C211" s="8" t="s">
        <v>4</v>
      </c>
      <c r="D211" s="7" t="s">
        <v>20</v>
      </c>
      <c r="E211" s="7" t="s">
        <v>5</v>
      </c>
      <c r="F211" s="7" t="s">
        <v>21</v>
      </c>
      <c r="G211" s="7" t="s">
        <v>6</v>
      </c>
      <c r="H211" s="7" t="s">
        <v>7</v>
      </c>
      <c r="I211" s="7" t="s">
        <v>8</v>
      </c>
      <c r="J211" s="7" t="s">
        <v>9</v>
      </c>
      <c r="K211" s="7"/>
      <c r="L211" s="7" t="s">
        <v>146</v>
      </c>
      <c r="M211" s="7" t="s">
        <v>23</v>
      </c>
      <c r="N211" s="7" t="s">
        <v>17</v>
      </c>
      <c r="O211" s="9" t="s">
        <v>10</v>
      </c>
      <c r="S211" s="114"/>
      <c r="T211" s="177" t="s">
        <v>118</v>
      </c>
      <c r="U211" s="1"/>
      <c r="V211" s="115"/>
    </row>
    <row r="212" spans="1:24" ht="13.8" thickTop="1" x14ac:dyDescent="0.25">
      <c r="A212" s="10">
        <v>4</v>
      </c>
      <c r="B212" s="11">
        <v>25</v>
      </c>
      <c r="C212" s="11">
        <f t="shared" ref="C212:C217" si="20">A212+B212</f>
        <v>29</v>
      </c>
      <c r="D212" s="22">
        <v>4.2149999999999999</v>
      </c>
      <c r="E212" s="22">
        <f t="shared" ref="E212:E217" si="21">D212-(F212*2)</f>
        <v>3.891</v>
      </c>
      <c r="F212" s="22">
        <v>0.16200000000000001</v>
      </c>
      <c r="G212" s="11" t="s">
        <v>111</v>
      </c>
      <c r="H212" s="11">
        <v>25</v>
      </c>
      <c r="I212" s="11" t="s">
        <v>0</v>
      </c>
      <c r="J212" s="16">
        <v>26</v>
      </c>
      <c r="K212" s="16"/>
      <c r="L212" s="182" t="s">
        <v>162</v>
      </c>
      <c r="M212" s="26">
        <v>1.4</v>
      </c>
      <c r="N212" s="11">
        <v>150</v>
      </c>
      <c r="O212" s="12">
        <v>0.01</v>
      </c>
      <c r="P212" s="27"/>
      <c r="S212" s="178"/>
      <c r="T212" s="116" t="s">
        <v>119</v>
      </c>
      <c r="U212" s="116"/>
      <c r="V212" s="128"/>
      <c r="W212" s="79"/>
      <c r="X212" s="79"/>
    </row>
    <row r="213" spans="1:24" x14ac:dyDescent="0.25">
      <c r="A213" s="10">
        <v>6</v>
      </c>
      <c r="B213" s="11">
        <v>25</v>
      </c>
      <c r="C213" s="11">
        <f t="shared" si="20"/>
        <v>31</v>
      </c>
      <c r="D213" s="22">
        <v>6.2750000000000004</v>
      </c>
      <c r="E213" s="22">
        <f t="shared" si="21"/>
        <v>5.7930000000000001</v>
      </c>
      <c r="F213" s="22">
        <v>0.24099999999999999</v>
      </c>
      <c r="G213" s="11" t="s">
        <v>111</v>
      </c>
      <c r="H213" s="11">
        <v>25</v>
      </c>
      <c r="I213" s="11" t="s">
        <v>0</v>
      </c>
      <c r="J213" s="16">
        <v>26</v>
      </c>
      <c r="K213" s="16"/>
      <c r="L213" s="182" t="s">
        <v>162</v>
      </c>
      <c r="M213" s="26">
        <v>3.11</v>
      </c>
      <c r="N213" s="11">
        <v>150</v>
      </c>
      <c r="O213" s="12">
        <v>0.01</v>
      </c>
      <c r="P213" s="27"/>
      <c r="U213" s="80"/>
      <c r="V213" s="79"/>
      <c r="W213" s="79"/>
      <c r="X213" s="79"/>
    </row>
    <row r="214" spans="1:24" x14ac:dyDescent="0.25">
      <c r="A214" s="10">
        <v>8</v>
      </c>
      <c r="B214" s="11">
        <v>25</v>
      </c>
      <c r="C214" s="11">
        <f t="shared" si="20"/>
        <v>33</v>
      </c>
      <c r="D214" s="22">
        <v>8.4</v>
      </c>
      <c r="E214" s="22">
        <f t="shared" si="21"/>
        <v>7.7540000000000004</v>
      </c>
      <c r="F214" s="22">
        <v>0.32300000000000001</v>
      </c>
      <c r="G214" s="11" t="s">
        <v>111</v>
      </c>
      <c r="H214" s="11">
        <v>25</v>
      </c>
      <c r="I214" s="11" t="s">
        <v>0</v>
      </c>
      <c r="J214" s="16">
        <v>26</v>
      </c>
      <c r="K214" s="16"/>
      <c r="L214" s="182" t="s">
        <v>162</v>
      </c>
      <c r="M214" s="26">
        <v>5.63</v>
      </c>
      <c r="N214" s="11">
        <v>150</v>
      </c>
      <c r="O214" s="12">
        <v>0.01</v>
      </c>
      <c r="P214" s="27"/>
      <c r="U214" s="80"/>
      <c r="V214" s="79"/>
      <c r="W214" s="79"/>
      <c r="X214" s="79"/>
    </row>
    <row r="215" spans="1:24" x14ac:dyDescent="0.25">
      <c r="A215" s="27">
        <v>10</v>
      </c>
      <c r="B215" s="11">
        <v>25</v>
      </c>
      <c r="C215" s="11">
        <f t="shared" si="20"/>
        <v>35</v>
      </c>
      <c r="D215" s="22">
        <v>10.5</v>
      </c>
      <c r="E215" s="22">
        <f t="shared" si="21"/>
        <v>9.6920000000000002</v>
      </c>
      <c r="F215" s="22">
        <v>0.40400000000000003</v>
      </c>
      <c r="G215" s="11" t="s">
        <v>111</v>
      </c>
      <c r="H215" s="11">
        <v>25</v>
      </c>
      <c r="I215" s="11" t="s">
        <v>0</v>
      </c>
      <c r="J215" s="16">
        <v>26</v>
      </c>
      <c r="K215" s="16"/>
      <c r="L215" s="182" t="s">
        <v>162</v>
      </c>
      <c r="M215" s="26">
        <v>8.84</v>
      </c>
      <c r="N215" s="11">
        <v>150</v>
      </c>
      <c r="O215" s="12">
        <v>0.01</v>
      </c>
      <c r="U215" s="80"/>
      <c r="V215" s="79"/>
      <c r="W215" s="79"/>
      <c r="X215" s="79"/>
    </row>
    <row r="216" spans="1:24" x14ac:dyDescent="0.25">
      <c r="A216" s="27">
        <v>12</v>
      </c>
      <c r="B216" s="16">
        <v>25</v>
      </c>
      <c r="C216" s="16">
        <f t="shared" si="20"/>
        <v>37</v>
      </c>
      <c r="D216" s="22">
        <v>12.5</v>
      </c>
      <c r="E216" s="22">
        <f t="shared" si="21"/>
        <v>11.538</v>
      </c>
      <c r="F216" s="22">
        <v>0.48099999999999998</v>
      </c>
      <c r="G216" s="11" t="s">
        <v>111</v>
      </c>
      <c r="H216" s="11">
        <v>25</v>
      </c>
      <c r="I216" s="16" t="s">
        <v>0</v>
      </c>
      <c r="J216" s="16">
        <v>26</v>
      </c>
      <c r="K216" s="16"/>
      <c r="L216" s="182" t="s">
        <v>162</v>
      </c>
      <c r="M216" s="26">
        <v>12.56</v>
      </c>
      <c r="N216" s="11">
        <v>150</v>
      </c>
      <c r="O216" s="12">
        <v>0.01</v>
      </c>
      <c r="U216" s="80"/>
      <c r="V216" s="79"/>
      <c r="W216" s="79"/>
      <c r="X216" s="79"/>
    </row>
    <row r="217" spans="1:24" ht="13.8" thickBot="1" x14ac:dyDescent="0.3">
      <c r="A217" s="28">
        <v>15</v>
      </c>
      <c r="B217" s="18">
        <v>25</v>
      </c>
      <c r="C217" s="18">
        <f t="shared" si="20"/>
        <v>40</v>
      </c>
      <c r="D217" s="24">
        <v>15.3</v>
      </c>
      <c r="E217" s="24">
        <f t="shared" si="21"/>
        <v>14.124000000000001</v>
      </c>
      <c r="F217" s="24">
        <v>0.58799999999999997</v>
      </c>
      <c r="G217" s="14" t="s">
        <v>111</v>
      </c>
      <c r="H217" s="14">
        <v>25</v>
      </c>
      <c r="I217" s="18" t="s">
        <v>0</v>
      </c>
      <c r="J217" s="18">
        <v>26</v>
      </c>
      <c r="K217" s="18"/>
      <c r="L217" s="183" t="s">
        <v>162</v>
      </c>
      <c r="M217" s="40">
        <v>18.899999999999999</v>
      </c>
      <c r="N217" s="14">
        <v>150</v>
      </c>
      <c r="O217" s="15">
        <v>0.01</v>
      </c>
      <c r="U217" s="80"/>
      <c r="V217" s="79"/>
      <c r="W217" s="79"/>
      <c r="X217" s="79"/>
    </row>
    <row r="218" spans="1:24" ht="13.8" thickBot="1" x14ac:dyDescent="0.3">
      <c r="A218" s="16"/>
      <c r="B218" s="16"/>
      <c r="C218" s="16"/>
      <c r="D218" s="22"/>
      <c r="E218" s="22"/>
      <c r="F218" s="22"/>
      <c r="G218" s="11"/>
      <c r="H218" s="11"/>
      <c r="I218" s="16"/>
      <c r="J218" s="16"/>
      <c r="K218" s="16"/>
      <c r="L218" s="182"/>
      <c r="M218" s="26"/>
      <c r="N218" s="11"/>
      <c r="O218" s="22"/>
      <c r="U218" s="80"/>
      <c r="V218" s="79"/>
      <c r="W218" s="82"/>
    </row>
    <row r="219" spans="1:24" ht="13.8" thickBot="1" x14ac:dyDescent="0.3">
      <c r="A219" s="275" t="s">
        <v>128</v>
      </c>
      <c r="B219" s="276"/>
      <c r="C219" s="276"/>
      <c r="D219" s="276"/>
      <c r="E219" s="276"/>
      <c r="F219" s="276"/>
      <c r="G219" s="276"/>
      <c r="H219" s="276"/>
      <c r="I219" s="276"/>
      <c r="J219" s="276"/>
      <c r="K219" s="276"/>
      <c r="L219" s="276"/>
      <c r="M219" s="276"/>
      <c r="N219" s="276"/>
      <c r="O219" s="277"/>
      <c r="S219" s="111" t="s">
        <v>115</v>
      </c>
      <c r="T219" s="112" t="s">
        <v>131</v>
      </c>
      <c r="U219" s="112"/>
      <c r="V219" s="112"/>
      <c r="W219" s="113"/>
    </row>
    <row r="220" spans="1:24" x14ac:dyDescent="0.25">
      <c r="A220" s="257" t="s">
        <v>1</v>
      </c>
      <c r="B220" s="258"/>
      <c r="C220" s="258"/>
      <c r="D220" s="258"/>
      <c r="E220" s="258"/>
      <c r="F220" s="258"/>
      <c r="G220" s="258"/>
      <c r="H220" s="258"/>
      <c r="I220" s="258"/>
      <c r="J220" s="258"/>
      <c r="K220" s="258"/>
      <c r="L220" s="258"/>
      <c r="M220" s="258"/>
      <c r="N220" s="258"/>
      <c r="O220" s="259"/>
      <c r="S220" s="114"/>
      <c r="T220" s="1" t="s">
        <v>130</v>
      </c>
      <c r="U220" s="1"/>
      <c r="V220" s="1"/>
      <c r="W220" s="115"/>
    </row>
    <row r="221" spans="1:24" ht="14.4" thickBot="1" x14ac:dyDescent="0.35">
      <c r="A221" s="6" t="s">
        <v>2</v>
      </c>
      <c r="B221" s="7" t="s">
        <v>3</v>
      </c>
      <c r="C221" s="8" t="s">
        <v>4</v>
      </c>
      <c r="D221" s="7" t="s">
        <v>20</v>
      </c>
      <c r="E221" s="7" t="s">
        <v>5</v>
      </c>
      <c r="F221" s="7" t="s">
        <v>21</v>
      </c>
      <c r="G221" s="7" t="s">
        <v>6</v>
      </c>
      <c r="H221" s="7" t="s">
        <v>7</v>
      </c>
      <c r="I221" s="7" t="s">
        <v>8</v>
      </c>
      <c r="J221" s="7" t="s">
        <v>9</v>
      </c>
      <c r="K221" s="7"/>
      <c r="L221" s="7"/>
      <c r="M221" s="7" t="s">
        <v>23</v>
      </c>
      <c r="N221" s="7" t="s">
        <v>17</v>
      </c>
      <c r="O221" s="9" t="s">
        <v>10</v>
      </c>
      <c r="S221" s="114"/>
      <c r="T221" s="177" t="s">
        <v>132</v>
      </c>
      <c r="U221" s="1"/>
      <c r="V221" s="1"/>
      <c r="W221" s="115"/>
    </row>
    <row r="222" spans="1:24" ht="13.8" thickTop="1" x14ac:dyDescent="0.25">
      <c r="A222" s="10">
        <v>6</v>
      </c>
      <c r="B222" s="11">
        <v>10</v>
      </c>
      <c r="C222" s="11">
        <f>A222+B222</f>
        <v>16</v>
      </c>
      <c r="D222" s="1">
        <v>6</v>
      </c>
      <c r="E222" s="22">
        <f>A222-2*F222</f>
        <v>5.76</v>
      </c>
      <c r="F222" s="51">
        <v>0.12</v>
      </c>
      <c r="G222" s="11" t="s">
        <v>129</v>
      </c>
      <c r="H222" s="11">
        <v>10</v>
      </c>
      <c r="I222" s="11" t="s">
        <v>0</v>
      </c>
      <c r="J222" s="11"/>
      <c r="K222" s="1"/>
      <c r="L222" s="184"/>
      <c r="M222" s="100">
        <v>1.5</v>
      </c>
      <c r="N222" s="11">
        <v>150</v>
      </c>
      <c r="O222" s="12">
        <v>0.01</v>
      </c>
      <c r="S222" s="178"/>
      <c r="T222" s="116" t="s">
        <v>133</v>
      </c>
      <c r="U222" s="116"/>
      <c r="V222" s="127"/>
      <c r="W222" s="128"/>
      <c r="X222" s="79"/>
    </row>
    <row r="223" spans="1:24" x14ac:dyDescent="0.25">
      <c r="A223" s="10">
        <v>8</v>
      </c>
      <c r="B223" s="11">
        <v>10</v>
      </c>
      <c r="C223" s="11">
        <f>A223+B223</f>
        <v>18</v>
      </c>
      <c r="D223" s="1">
        <v>8</v>
      </c>
      <c r="E223" s="22">
        <f>A223-2*F223</f>
        <v>7.76</v>
      </c>
      <c r="F223" s="51">
        <v>0.12</v>
      </c>
      <c r="G223" s="11" t="s">
        <v>129</v>
      </c>
      <c r="H223" s="11">
        <v>10</v>
      </c>
      <c r="I223" s="11" t="s">
        <v>0</v>
      </c>
      <c r="J223" s="99"/>
      <c r="K223" s="1"/>
      <c r="L223" s="184"/>
      <c r="M223" s="100">
        <v>2</v>
      </c>
      <c r="N223" s="11">
        <v>150</v>
      </c>
      <c r="O223" s="12">
        <v>0.01</v>
      </c>
      <c r="V223" s="79"/>
      <c r="W223" s="79"/>
      <c r="X223" s="79"/>
    </row>
    <row r="224" spans="1:24" x14ac:dyDescent="0.25">
      <c r="A224" s="10">
        <v>10</v>
      </c>
      <c r="B224" s="11">
        <v>10</v>
      </c>
      <c r="C224" s="11">
        <f>A224+B224</f>
        <v>20</v>
      </c>
      <c r="D224" s="1">
        <v>10</v>
      </c>
      <c r="E224" s="22">
        <f>A224-2*F224</f>
        <v>9.76</v>
      </c>
      <c r="F224" s="51">
        <v>0.12</v>
      </c>
      <c r="G224" s="11" t="s">
        <v>129</v>
      </c>
      <c r="H224" s="11">
        <v>10</v>
      </c>
      <c r="I224" s="11" t="s">
        <v>0</v>
      </c>
      <c r="J224" s="99"/>
      <c r="K224" s="1"/>
      <c r="L224" s="184"/>
      <c r="M224" s="100">
        <v>2.6</v>
      </c>
      <c r="N224" s="11">
        <v>150</v>
      </c>
      <c r="O224" s="12">
        <v>0.01</v>
      </c>
      <c r="V224" s="79"/>
      <c r="W224" s="79"/>
      <c r="X224" s="79"/>
    </row>
    <row r="225" spans="1:24" ht="13.8" thickBot="1" x14ac:dyDescent="0.3">
      <c r="A225" s="13">
        <v>12</v>
      </c>
      <c r="B225" s="14">
        <v>10</v>
      </c>
      <c r="C225" s="14">
        <f>A225+B225</f>
        <v>22</v>
      </c>
      <c r="D225" s="3">
        <v>12</v>
      </c>
      <c r="E225" s="24">
        <f>A225-2*F225</f>
        <v>11.76</v>
      </c>
      <c r="F225" s="3">
        <v>0.12</v>
      </c>
      <c r="G225" s="14" t="s">
        <v>129</v>
      </c>
      <c r="H225" s="18">
        <v>10</v>
      </c>
      <c r="I225" s="14" t="s">
        <v>0</v>
      </c>
      <c r="J225" s="14"/>
      <c r="K225" s="3"/>
      <c r="L225" s="185"/>
      <c r="M225" s="101">
        <v>3.1</v>
      </c>
      <c r="N225" s="14">
        <v>150</v>
      </c>
      <c r="O225" s="15">
        <v>0.01</v>
      </c>
      <c r="V225" s="79"/>
      <c r="W225" s="79"/>
      <c r="X225" s="79"/>
    </row>
    <row r="226" spans="1:24" ht="13.8" thickBot="1" x14ac:dyDescent="0.3">
      <c r="A226" s="11"/>
      <c r="B226" s="11"/>
      <c r="C226" s="11"/>
      <c r="D226" s="22"/>
      <c r="E226" s="22"/>
      <c r="F226" s="22"/>
      <c r="G226" s="11"/>
      <c r="H226" s="11"/>
      <c r="I226" s="11"/>
      <c r="J226" s="16"/>
      <c r="K226" s="16"/>
      <c r="L226" s="182"/>
      <c r="M226" s="11"/>
      <c r="N226" s="11"/>
      <c r="O226" s="22"/>
      <c r="U226" s="80"/>
      <c r="V226" s="79"/>
      <c r="W226" s="82"/>
    </row>
    <row r="227" spans="1:24" ht="13.8" thickBot="1" x14ac:dyDescent="0.3">
      <c r="A227" s="266" t="s">
        <v>13</v>
      </c>
      <c r="B227" s="267"/>
      <c r="C227" s="267"/>
      <c r="D227" s="267"/>
      <c r="E227" s="267"/>
      <c r="F227" s="267"/>
      <c r="G227" s="267"/>
      <c r="H227" s="267"/>
      <c r="I227" s="267"/>
      <c r="J227" s="267"/>
      <c r="K227" s="267"/>
      <c r="L227" s="267"/>
      <c r="M227" s="267"/>
      <c r="N227" s="267"/>
      <c r="O227" s="268"/>
      <c r="S227" s="111" t="s">
        <v>115</v>
      </c>
      <c r="T227" s="112" t="s">
        <v>163</v>
      </c>
      <c r="U227" s="112"/>
      <c r="V227" s="112"/>
      <c r="W227" s="113"/>
    </row>
    <row r="228" spans="1:24" x14ac:dyDescent="0.25">
      <c r="A228" s="251" t="s">
        <v>1</v>
      </c>
      <c r="B228" s="252"/>
      <c r="C228" s="252"/>
      <c r="D228" s="252"/>
      <c r="E228" s="252"/>
      <c r="F228" s="252"/>
      <c r="G228" s="252"/>
      <c r="H228" s="252"/>
      <c r="I228" s="252"/>
      <c r="J228" s="252"/>
      <c r="K228" s="252"/>
      <c r="L228" s="252"/>
      <c r="M228" s="252"/>
      <c r="N228" s="252"/>
      <c r="O228" s="253"/>
      <c r="S228" s="114"/>
      <c r="T228" s="1" t="s">
        <v>164</v>
      </c>
      <c r="U228" s="1"/>
      <c r="V228" s="1"/>
      <c r="W228" s="115"/>
    </row>
    <row r="229" spans="1:24" ht="14.4" thickBot="1" x14ac:dyDescent="0.35">
      <c r="A229" s="6" t="s">
        <v>2</v>
      </c>
      <c r="B229" s="7" t="s">
        <v>3</v>
      </c>
      <c r="C229" s="8" t="s">
        <v>4</v>
      </c>
      <c r="D229" s="7" t="s">
        <v>20</v>
      </c>
      <c r="E229" s="7" t="s">
        <v>5</v>
      </c>
      <c r="F229" s="7" t="s">
        <v>21</v>
      </c>
      <c r="G229" s="7" t="s">
        <v>6</v>
      </c>
      <c r="H229" s="7" t="s">
        <v>7</v>
      </c>
      <c r="I229" s="7" t="s">
        <v>8</v>
      </c>
      <c r="J229" s="7" t="s">
        <v>9</v>
      </c>
      <c r="K229" s="7"/>
      <c r="L229" s="7"/>
      <c r="M229" s="7" t="s">
        <v>23</v>
      </c>
      <c r="N229" s="7" t="s">
        <v>17</v>
      </c>
      <c r="O229" s="9" t="s">
        <v>10</v>
      </c>
      <c r="S229" s="114"/>
      <c r="T229" s="177"/>
      <c r="U229" s="1"/>
      <c r="V229" s="1"/>
      <c r="W229" s="115"/>
    </row>
    <row r="230" spans="1:24" ht="13.8" thickTop="1" x14ac:dyDescent="0.25">
      <c r="A230" s="27">
        <v>0.5</v>
      </c>
      <c r="B230" s="16">
        <v>40</v>
      </c>
      <c r="C230" s="16">
        <f>A230+B230</f>
        <v>40.5</v>
      </c>
      <c r="D230" s="23">
        <v>0.84</v>
      </c>
      <c r="E230" s="23">
        <f t="shared" ref="E230:E259" si="22">A230-2*F230</f>
        <v>0.28200000000000003</v>
      </c>
      <c r="F230" s="23">
        <v>0.109</v>
      </c>
      <c r="G230" s="16" t="s">
        <v>11</v>
      </c>
      <c r="H230" s="16">
        <v>350</v>
      </c>
      <c r="I230" s="16" t="s">
        <v>13</v>
      </c>
      <c r="J230" s="16"/>
      <c r="K230" s="16"/>
      <c r="L230" s="182"/>
      <c r="M230" s="26">
        <v>0.85</v>
      </c>
      <c r="N230" s="16">
        <v>130</v>
      </c>
      <c r="O230" s="102">
        <v>1.6E-2</v>
      </c>
      <c r="P230" s="10">
        <v>0.5</v>
      </c>
      <c r="Q230">
        <v>40</v>
      </c>
      <c r="S230" s="178"/>
      <c r="T230" s="116" t="s">
        <v>158</v>
      </c>
      <c r="U230" s="116"/>
      <c r="V230" s="127"/>
      <c r="W230" s="128"/>
    </row>
    <row r="231" spans="1:24" x14ac:dyDescent="0.25">
      <c r="A231" s="27">
        <v>0.75</v>
      </c>
      <c r="B231" s="16">
        <v>40</v>
      </c>
      <c r="C231" s="16">
        <f t="shared" ref="C231:C259" si="23">A231+B231</f>
        <v>40.75</v>
      </c>
      <c r="D231" s="23">
        <v>1.05</v>
      </c>
      <c r="E231" s="23">
        <f t="shared" si="22"/>
        <v>0.52400000000000002</v>
      </c>
      <c r="F231" s="23">
        <v>0.113</v>
      </c>
      <c r="G231" s="16" t="s">
        <v>11</v>
      </c>
      <c r="H231" s="16">
        <v>350</v>
      </c>
      <c r="I231" s="16" t="s">
        <v>13</v>
      </c>
      <c r="J231" s="16"/>
      <c r="K231" s="16"/>
      <c r="L231" s="182"/>
      <c r="M231" s="26">
        <v>1.1299999999999999</v>
      </c>
      <c r="N231" s="16">
        <v>130</v>
      </c>
      <c r="O231" s="102">
        <v>1.6E-2</v>
      </c>
      <c r="P231" s="10">
        <v>0.75</v>
      </c>
      <c r="Q231">
        <v>80</v>
      </c>
    </row>
    <row r="232" spans="1:24" x14ac:dyDescent="0.25">
      <c r="A232" s="27">
        <v>1</v>
      </c>
      <c r="B232" s="16">
        <v>40</v>
      </c>
      <c r="C232" s="16">
        <f t="shared" si="23"/>
        <v>41</v>
      </c>
      <c r="D232" s="23">
        <v>1.3149999999999999</v>
      </c>
      <c r="E232" s="23">
        <f t="shared" si="22"/>
        <v>0.73399999999999999</v>
      </c>
      <c r="F232" s="23">
        <v>0.13300000000000001</v>
      </c>
      <c r="G232" s="16" t="s">
        <v>11</v>
      </c>
      <c r="H232" s="16">
        <v>350</v>
      </c>
      <c r="I232" s="16" t="s">
        <v>13</v>
      </c>
      <c r="J232" s="16"/>
      <c r="K232" s="16"/>
      <c r="L232" s="182"/>
      <c r="M232" s="26">
        <v>1.68</v>
      </c>
      <c r="N232" s="16">
        <v>130</v>
      </c>
      <c r="O232" s="102">
        <v>1.6E-2</v>
      </c>
      <c r="P232" s="10">
        <v>1</v>
      </c>
    </row>
    <row r="233" spans="1:24" x14ac:dyDescent="0.25">
      <c r="A233" s="27">
        <v>1.25</v>
      </c>
      <c r="B233" s="16">
        <v>40</v>
      </c>
      <c r="C233" s="16">
        <f t="shared" si="23"/>
        <v>41.25</v>
      </c>
      <c r="D233" s="23">
        <v>1.66</v>
      </c>
      <c r="E233" s="23">
        <f t="shared" si="22"/>
        <v>0.97</v>
      </c>
      <c r="F233" s="23">
        <v>0.14000000000000001</v>
      </c>
      <c r="G233" s="16" t="s">
        <v>11</v>
      </c>
      <c r="H233" s="16">
        <v>500</v>
      </c>
      <c r="I233" s="16" t="s">
        <v>13</v>
      </c>
      <c r="J233" s="16"/>
      <c r="K233" s="16"/>
      <c r="L233" s="182"/>
      <c r="M233" s="26">
        <v>2.27</v>
      </c>
      <c r="N233" s="16">
        <v>130</v>
      </c>
      <c r="O233" s="102">
        <v>1.6E-2</v>
      </c>
      <c r="P233" s="10">
        <v>1.25</v>
      </c>
    </row>
    <row r="234" spans="1:24" x14ac:dyDescent="0.25">
      <c r="A234" s="27">
        <v>1.5</v>
      </c>
      <c r="B234" s="16">
        <v>40</v>
      </c>
      <c r="C234" s="16">
        <f t="shared" si="23"/>
        <v>41.5</v>
      </c>
      <c r="D234" s="23">
        <v>1.9</v>
      </c>
      <c r="E234" s="23">
        <f t="shared" si="22"/>
        <v>1.21</v>
      </c>
      <c r="F234" s="23">
        <v>0.14499999999999999</v>
      </c>
      <c r="G234" s="16" t="s">
        <v>11</v>
      </c>
      <c r="H234" s="16">
        <v>500</v>
      </c>
      <c r="I234" s="16" t="s">
        <v>13</v>
      </c>
      <c r="J234" s="16"/>
      <c r="K234" s="16"/>
      <c r="L234" s="182"/>
      <c r="M234" s="26">
        <v>2.72</v>
      </c>
      <c r="N234" s="16">
        <v>130</v>
      </c>
      <c r="O234" s="102">
        <v>1.6E-2</v>
      </c>
      <c r="P234" s="10">
        <v>1.5</v>
      </c>
    </row>
    <row r="235" spans="1:24" x14ac:dyDescent="0.25">
      <c r="A235" s="27">
        <v>2</v>
      </c>
      <c r="B235" s="16">
        <v>40</v>
      </c>
      <c r="C235" s="16">
        <f t="shared" si="23"/>
        <v>42</v>
      </c>
      <c r="D235" s="23">
        <v>2.375</v>
      </c>
      <c r="E235" s="23">
        <f t="shared" si="22"/>
        <v>1.6919999999999999</v>
      </c>
      <c r="F235" s="23">
        <v>0.154</v>
      </c>
      <c r="G235" s="16" t="s">
        <v>11</v>
      </c>
      <c r="H235" s="16">
        <v>500</v>
      </c>
      <c r="I235" s="16" t="s">
        <v>13</v>
      </c>
      <c r="J235" s="16"/>
      <c r="K235" s="16"/>
      <c r="L235" s="182"/>
      <c r="M235" s="26">
        <v>3.65</v>
      </c>
      <c r="N235" s="16">
        <v>130</v>
      </c>
      <c r="O235" s="102">
        <v>1.6E-2</v>
      </c>
      <c r="P235" s="10">
        <v>2</v>
      </c>
    </row>
    <row r="236" spans="1:24" x14ac:dyDescent="0.25">
      <c r="A236" s="27">
        <v>2.5</v>
      </c>
      <c r="B236" s="16">
        <v>40</v>
      </c>
      <c r="C236" s="16">
        <f t="shared" si="23"/>
        <v>42.5</v>
      </c>
      <c r="D236" s="23">
        <v>2.875</v>
      </c>
      <c r="E236" s="23">
        <f t="shared" si="22"/>
        <v>2.0939999999999999</v>
      </c>
      <c r="F236" s="23">
        <v>0.20300000000000001</v>
      </c>
      <c r="G236" s="16" t="s">
        <v>11</v>
      </c>
      <c r="H236" s="16">
        <v>500</v>
      </c>
      <c r="I236" s="16" t="s">
        <v>13</v>
      </c>
      <c r="J236" s="16"/>
      <c r="K236" s="16"/>
      <c r="L236" s="182"/>
      <c r="M236" s="26">
        <v>5.79</v>
      </c>
      <c r="N236" s="16">
        <v>130</v>
      </c>
      <c r="O236" s="102">
        <v>1.6E-2</v>
      </c>
      <c r="P236" s="10">
        <v>2.5</v>
      </c>
    </row>
    <row r="237" spans="1:24" x14ac:dyDescent="0.25">
      <c r="A237" s="27">
        <v>3</v>
      </c>
      <c r="B237" s="16">
        <v>40</v>
      </c>
      <c r="C237" s="16">
        <f t="shared" si="23"/>
        <v>43</v>
      </c>
      <c r="D237" s="23">
        <v>3.5</v>
      </c>
      <c r="E237" s="23">
        <f t="shared" si="22"/>
        <v>2.5680000000000001</v>
      </c>
      <c r="F237" s="23">
        <v>0.216</v>
      </c>
      <c r="G237" s="16" t="s">
        <v>11</v>
      </c>
      <c r="H237" s="16">
        <v>500</v>
      </c>
      <c r="I237" s="16" t="s">
        <v>13</v>
      </c>
      <c r="J237" s="16"/>
      <c r="K237" s="16"/>
      <c r="L237" s="182"/>
      <c r="M237" s="26">
        <v>7.58</v>
      </c>
      <c r="N237" s="16">
        <v>130</v>
      </c>
      <c r="O237" s="102">
        <v>1.6E-2</v>
      </c>
      <c r="P237" s="10">
        <v>3</v>
      </c>
    </row>
    <row r="238" spans="1:24" x14ac:dyDescent="0.25">
      <c r="A238" s="27">
        <v>3.5</v>
      </c>
      <c r="B238" s="16">
        <v>40</v>
      </c>
      <c r="C238" s="16">
        <f t="shared" ref="C238:C244" si="24">A238+B238</f>
        <v>43.5</v>
      </c>
      <c r="D238" s="23">
        <v>4</v>
      </c>
      <c r="E238" s="23">
        <f t="shared" si="22"/>
        <v>3.048</v>
      </c>
      <c r="F238" s="23">
        <v>0.22600000000000001</v>
      </c>
      <c r="G238" s="16" t="s">
        <v>11</v>
      </c>
      <c r="H238" s="16"/>
      <c r="I238" s="16" t="s">
        <v>13</v>
      </c>
      <c r="J238" s="16"/>
      <c r="K238" s="16"/>
      <c r="L238" s="182"/>
      <c r="M238" s="26">
        <v>9.11</v>
      </c>
      <c r="N238" s="16">
        <v>130</v>
      </c>
      <c r="O238" s="102">
        <v>1.6E-2</v>
      </c>
      <c r="P238" s="27">
        <v>3.5</v>
      </c>
    </row>
    <row r="239" spans="1:24" x14ac:dyDescent="0.25">
      <c r="A239" s="27">
        <v>4</v>
      </c>
      <c r="B239" s="16">
        <v>40</v>
      </c>
      <c r="C239" s="16">
        <f t="shared" si="24"/>
        <v>44</v>
      </c>
      <c r="D239" s="23">
        <v>4.5</v>
      </c>
      <c r="E239" s="23">
        <f t="shared" si="22"/>
        <v>3.5259999999999998</v>
      </c>
      <c r="F239" s="23">
        <v>0.23699999999999999</v>
      </c>
      <c r="G239" s="16" t="s">
        <v>11</v>
      </c>
      <c r="H239" s="16"/>
      <c r="I239" s="16" t="s">
        <v>13</v>
      </c>
      <c r="J239" s="16"/>
      <c r="K239" s="16"/>
      <c r="L239" s="182"/>
      <c r="M239" s="26">
        <v>10.79</v>
      </c>
      <c r="N239" s="16">
        <v>130</v>
      </c>
      <c r="O239" s="102">
        <v>1.6E-2</v>
      </c>
      <c r="P239" s="27">
        <v>4</v>
      </c>
    </row>
    <row r="240" spans="1:24" x14ac:dyDescent="0.25">
      <c r="A240" s="27">
        <v>5</v>
      </c>
      <c r="B240" s="16">
        <v>40</v>
      </c>
      <c r="C240" s="16">
        <f t="shared" si="24"/>
        <v>45</v>
      </c>
      <c r="D240" s="23">
        <v>5.5629999999999997</v>
      </c>
      <c r="E240" s="23">
        <f t="shared" si="22"/>
        <v>4.484</v>
      </c>
      <c r="F240" s="23">
        <v>0.25800000000000001</v>
      </c>
      <c r="G240" s="16" t="s">
        <v>11</v>
      </c>
      <c r="H240" s="16"/>
      <c r="I240" s="16" t="s">
        <v>13</v>
      </c>
      <c r="J240" s="16"/>
      <c r="K240" s="16"/>
      <c r="L240" s="182"/>
      <c r="M240" s="26">
        <v>14.62</v>
      </c>
      <c r="N240" s="16">
        <v>130</v>
      </c>
      <c r="O240" s="102">
        <v>1.6E-2</v>
      </c>
      <c r="P240" s="27">
        <v>5</v>
      </c>
    </row>
    <row r="241" spans="1:16" x14ac:dyDescent="0.25">
      <c r="A241" s="27">
        <v>6</v>
      </c>
      <c r="B241" s="16">
        <v>40</v>
      </c>
      <c r="C241" s="16">
        <f t="shared" si="24"/>
        <v>46</v>
      </c>
      <c r="D241" s="23">
        <v>6.625</v>
      </c>
      <c r="E241" s="23">
        <f t="shared" si="22"/>
        <v>5.4399999999999995</v>
      </c>
      <c r="F241" s="23">
        <v>0.28000000000000003</v>
      </c>
      <c r="G241" s="16" t="s">
        <v>11</v>
      </c>
      <c r="H241" s="16"/>
      <c r="I241" s="16" t="s">
        <v>13</v>
      </c>
      <c r="J241" s="16"/>
      <c r="K241" s="16"/>
      <c r="L241" s="182"/>
      <c r="M241" s="26">
        <v>18.97</v>
      </c>
      <c r="N241" s="16">
        <v>130</v>
      </c>
      <c r="O241" s="102">
        <v>1.6E-2</v>
      </c>
      <c r="P241" s="27">
        <v>6</v>
      </c>
    </row>
    <row r="242" spans="1:16" x14ac:dyDescent="0.25">
      <c r="A242" s="27">
        <v>8</v>
      </c>
      <c r="B242" s="16">
        <v>40</v>
      </c>
      <c r="C242" s="16">
        <f t="shared" si="24"/>
        <v>48</v>
      </c>
      <c r="D242" s="23">
        <v>8.625</v>
      </c>
      <c r="E242" s="23">
        <f t="shared" si="22"/>
        <v>7.3559999999999999</v>
      </c>
      <c r="F242" s="23">
        <v>0.32200000000000001</v>
      </c>
      <c r="G242" s="16" t="s">
        <v>11</v>
      </c>
      <c r="H242" s="16"/>
      <c r="I242" s="16" t="s">
        <v>13</v>
      </c>
      <c r="J242" s="16"/>
      <c r="K242" s="16"/>
      <c r="L242" s="182"/>
      <c r="M242" s="26">
        <v>28.55</v>
      </c>
      <c r="N242" s="16">
        <v>130</v>
      </c>
      <c r="O242" s="102">
        <v>1.6E-2</v>
      </c>
      <c r="P242" s="27">
        <v>8</v>
      </c>
    </row>
    <row r="243" spans="1:16" x14ac:dyDescent="0.25">
      <c r="A243" s="27">
        <v>10</v>
      </c>
      <c r="B243" s="16">
        <v>40</v>
      </c>
      <c r="C243" s="16">
        <f t="shared" si="24"/>
        <v>50</v>
      </c>
      <c r="D243" s="23">
        <v>10.75</v>
      </c>
      <c r="E243" s="23">
        <f t="shared" si="22"/>
        <v>9.27</v>
      </c>
      <c r="F243" s="23">
        <v>0.36499999999999999</v>
      </c>
      <c r="G243" s="16" t="s">
        <v>11</v>
      </c>
      <c r="H243" s="16"/>
      <c r="I243" s="16" t="s">
        <v>13</v>
      </c>
      <c r="J243" s="16"/>
      <c r="K243" s="16"/>
      <c r="L243" s="182"/>
      <c r="M243" s="26">
        <v>40.479999999999997</v>
      </c>
      <c r="N243" s="16">
        <v>130</v>
      </c>
      <c r="O243" s="102">
        <v>1.6E-2</v>
      </c>
      <c r="P243" s="27">
        <v>10</v>
      </c>
    </row>
    <row r="244" spans="1:16" x14ac:dyDescent="0.25">
      <c r="A244" s="27">
        <v>12</v>
      </c>
      <c r="B244" s="16">
        <v>40</v>
      </c>
      <c r="C244" s="16">
        <f t="shared" si="24"/>
        <v>52</v>
      </c>
      <c r="D244" s="23">
        <v>12.75</v>
      </c>
      <c r="E244" s="23">
        <f t="shared" si="22"/>
        <v>11.25</v>
      </c>
      <c r="F244" s="23">
        <v>0.375</v>
      </c>
      <c r="G244" s="16" t="s">
        <v>11</v>
      </c>
      <c r="H244" s="16"/>
      <c r="I244" s="16" t="s">
        <v>13</v>
      </c>
      <c r="J244" s="16"/>
      <c r="K244" s="16"/>
      <c r="L244" s="182"/>
      <c r="M244" s="26">
        <v>53.52</v>
      </c>
      <c r="N244" s="16">
        <v>130</v>
      </c>
      <c r="O244" s="102">
        <v>1.6E-2</v>
      </c>
      <c r="P244" s="27">
        <v>12</v>
      </c>
    </row>
    <row r="245" spans="1:16" x14ac:dyDescent="0.25">
      <c r="A245" s="27">
        <v>0.5</v>
      </c>
      <c r="B245" s="16">
        <v>80</v>
      </c>
      <c r="C245" s="16">
        <f t="shared" si="23"/>
        <v>80.5</v>
      </c>
      <c r="D245" s="23">
        <v>0.84</v>
      </c>
      <c r="E245" s="23">
        <f t="shared" si="22"/>
        <v>0.20600000000000002</v>
      </c>
      <c r="F245" s="23">
        <v>0.14699999999999999</v>
      </c>
      <c r="G245" s="16" t="s">
        <v>12</v>
      </c>
      <c r="H245" s="16">
        <v>425</v>
      </c>
      <c r="I245" s="16" t="s">
        <v>13</v>
      </c>
      <c r="J245" s="16"/>
      <c r="K245" s="16"/>
      <c r="L245" s="182"/>
      <c r="M245" s="26">
        <v>1.0900000000000001</v>
      </c>
      <c r="N245" s="16">
        <v>130</v>
      </c>
      <c r="O245" s="102">
        <v>1.6E-2</v>
      </c>
    </row>
    <row r="246" spans="1:16" x14ac:dyDescent="0.25">
      <c r="A246" s="27">
        <v>0.75</v>
      </c>
      <c r="B246" s="16">
        <v>80</v>
      </c>
      <c r="C246" s="16">
        <f t="shared" si="23"/>
        <v>80.75</v>
      </c>
      <c r="D246" s="23">
        <v>1.05</v>
      </c>
      <c r="E246" s="23">
        <f t="shared" si="22"/>
        <v>0.442</v>
      </c>
      <c r="F246" s="23">
        <v>0.154</v>
      </c>
      <c r="G246" s="16" t="s">
        <v>12</v>
      </c>
      <c r="H246" s="16">
        <v>425</v>
      </c>
      <c r="I246" s="16" t="s">
        <v>13</v>
      </c>
      <c r="J246" s="16"/>
      <c r="K246" s="16"/>
      <c r="L246" s="182"/>
      <c r="M246" s="26">
        <v>1.47</v>
      </c>
      <c r="N246" s="16">
        <v>130</v>
      </c>
      <c r="O246" s="102">
        <v>1.6E-2</v>
      </c>
    </row>
    <row r="247" spans="1:16" x14ac:dyDescent="0.25">
      <c r="A247" s="27">
        <v>1</v>
      </c>
      <c r="B247" s="16">
        <v>80</v>
      </c>
      <c r="C247" s="16">
        <f t="shared" si="23"/>
        <v>81</v>
      </c>
      <c r="D247" s="23">
        <v>1.3149999999999999</v>
      </c>
      <c r="E247" s="23">
        <f t="shared" si="22"/>
        <v>0.64200000000000002</v>
      </c>
      <c r="F247" s="23">
        <v>0.17899999999999999</v>
      </c>
      <c r="G247" s="16" t="s">
        <v>12</v>
      </c>
      <c r="H247" s="16">
        <v>425</v>
      </c>
      <c r="I247" s="16" t="s">
        <v>13</v>
      </c>
      <c r="J247" s="16"/>
      <c r="K247" s="16"/>
      <c r="L247" s="182"/>
      <c r="M247" s="26">
        <v>2.17</v>
      </c>
      <c r="N247" s="16">
        <v>130</v>
      </c>
      <c r="O247" s="102">
        <v>1.6E-2</v>
      </c>
    </row>
    <row r="248" spans="1:16" x14ac:dyDescent="0.25">
      <c r="A248" s="27">
        <v>1.25</v>
      </c>
      <c r="B248" s="16">
        <v>80</v>
      </c>
      <c r="C248" s="16">
        <f t="shared" si="23"/>
        <v>81.25</v>
      </c>
      <c r="D248" s="23">
        <v>1.66</v>
      </c>
      <c r="E248" s="23">
        <f t="shared" si="22"/>
        <v>0.86799999999999999</v>
      </c>
      <c r="F248" s="23">
        <v>0.191</v>
      </c>
      <c r="G248" s="16" t="s">
        <v>12</v>
      </c>
      <c r="H248" s="16">
        <v>750</v>
      </c>
      <c r="I248" s="16" t="s">
        <v>13</v>
      </c>
      <c r="J248" s="16"/>
      <c r="K248" s="16"/>
      <c r="L248" s="182"/>
      <c r="M248" s="26">
        <v>3</v>
      </c>
      <c r="N248" s="16">
        <v>130</v>
      </c>
      <c r="O248" s="102">
        <v>1.6E-2</v>
      </c>
    </row>
    <row r="249" spans="1:16" x14ac:dyDescent="0.25">
      <c r="A249" s="27">
        <v>1.5</v>
      </c>
      <c r="B249" s="16">
        <v>80</v>
      </c>
      <c r="C249" s="16">
        <f t="shared" si="23"/>
        <v>81.5</v>
      </c>
      <c r="D249" s="23">
        <v>1.9</v>
      </c>
      <c r="E249" s="23">
        <f t="shared" si="22"/>
        <v>1.1000000000000001</v>
      </c>
      <c r="F249" s="23">
        <v>0.2</v>
      </c>
      <c r="G249" s="16" t="s">
        <v>12</v>
      </c>
      <c r="H249" s="16">
        <v>750</v>
      </c>
      <c r="I249" s="16" t="s">
        <v>13</v>
      </c>
      <c r="J249" s="16"/>
      <c r="K249" s="16"/>
      <c r="L249" s="182"/>
      <c r="M249" s="26">
        <v>3.63</v>
      </c>
      <c r="N249" s="16">
        <v>130</v>
      </c>
      <c r="O249" s="102">
        <v>1.6E-2</v>
      </c>
    </row>
    <row r="250" spans="1:16" x14ac:dyDescent="0.25">
      <c r="A250" s="27">
        <v>2</v>
      </c>
      <c r="B250" s="16">
        <v>80</v>
      </c>
      <c r="C250" s="16">
        <f t="shared" si="23"/>
        <v>82</v>
      </c>
      <c r="D250" s="23">
        <v>2.375</v>
      </c>
      <c r="E250" s="23">
        <f t="shared" si="22"/>
        <v>1.5640000000000001</v>
      </c>
      <c r="F250" s="23">
        <v>0.218</v>
      </c>
      <c r="G250" s="16" t="s">
        <v>12</v>
      </c>
      <c r="H250" s="16">
        <v>750</v>
      </c>
      <c r="I250" s="16" t="s">
        <v>13</v>
      </c>
      <c r="J250" s="16"/>
      <c r="K250" s="16"/>
      <c r="L250" s="182"/>
      <c r="M250" s="26">
        <v>5.0199999999999996</v>
      </c>
      <c r="N250" s="16">
        <v>130</v>
      </c>
      <c r="O250" s="102">
        <v>1.6E-2</v>
      </c>
    </row>
    <row r="251" spans="1:16" x14ac:dyDescent="0.25">
      <c r="A251" s="27">
        <v>2.5</v>
      </c>
      <c r="B251" s="16">
        <v>80</v>
      </c>
      <c r="C251" s="16">
        <f t="shared" si="23"/>
        <v>82.5</v>
      </c>
      <c r="D251" s="23">
        <v>2.875</v>
      </c>
      <c r="E251" s="23">
        <f t="shared" si="22"/>
        <v>1.948</v>
      </c>
      <c r="F251" s="23">
        <v>0.27600000000000002</v>
      </c>
      <c r="G251" s="16" t="s">
        <v>12</v>
      </c>
      <c r="H251" s="16">
        <v>750</v>
      </c>
      <c r="I251" s="16" t="s">
        <v>13</v>
      </c>
      <c r="J251" s="16"/>
      <c r="K251" s="16"/>
      <c r="L251" s="182"/>
      <c r="M251" s="26">
        <v>7.66</v>
      </c>
      <c r="N251" s="16">
        <v>130</v>
      </c>
      <c r="O251" s="102">
        <v>1.6E-2</v>
      </c>
    </row>
    <row r="252" spans="1:16" x14ac:dyDescent="0.25">
      <c r="A252" s="27">
        <v>3</v>
      </c>
      <c r="B252" s="16">
        <v>80</v>
      </c>
      <c r="C252" s="16">
        <f t="shared" si="23"/>
        <v>83</v>
      </c>
      <c r="D252" s="23">
        <v>3.5</v>
      </c>
      <c r="E252" s="23">
        <f t="shared" si="22"/>
        <v>2.4</v>
      </c>
      <c r="F252" s="23">
        <v>0.3</v>
      </c>
      <c r="G252" s="16" t="s">
        <v>12</v>
      </c>
      <c r="H252" s="16"/>
      <c r="I252" s="16" t="s">
        <v>13</v>
      </c>
      <c r="J252" s="16"/>
      <c r="K252" s="16"/>
      <c r="L252" s="182"/>
      <c r="M252" s="26">
        <v>10.25</v>
      </c>
      <c r="N252" s="16">
        <v>130</v>
      </c>
      <c r="O252" s="102">
        <v>1.6E-2</v>
      </c>
    </row>
    <row r="253" spans="1:16" x14ac:dyDescent="0.25">
      <c r="A253" s="27">
        <v>3.5</v>
      </c>
      <c r="B253" s="16">
        <v>80</v>
      </c>
      <c r="C253" s="16">
        <f t="shared" si="23"/>
        <v>83.5</v>
      </c>
      <c r="D253" s="23">
        <v>4</v>
      </c>
      <c r="E253" s="23">
        <f t="shared" si="22"/>
        <v>2.8639999999999999</v>
      </c>
      <c r="F253" s="23">
        <v>0.318</v>
      </c>
      <c r="G253" s="16" t="s">
        <v>12</v>
      </c>
      <c r="H253" s="16"/>
      <c r="I253" s="16" t="s">
        <v>13</v>
      </c>
      <c r="J253" s="16"/>
      <c r="K253" s="16"/>
      <c r="L253" s="182"/>
      <c r="M253" s="26">
        <v>12.5</v>
      </c>
      <c r="N253" s="16">
        <v>130</v>
      </c>
      <c r="O253" s="102">
        <v>1.6E-2</v>
      </c>
    </row>
    <row r="254" spans="1:16" x14ac:dyDescent="0.25">
      <c r="A254" s="27">
        <v>4</v>
      </c>
      <c r="B254" s="16">
        <v>80</v>
      </c>
      <c r="C254" s="16">
        <f t="shared" si="23"/>
        <v>84</v>
      </c>
      <c r="D254" s="23">
        <v>4.5</v>
      </c>
      <c r="E254" s="23">
        <f t="shared" si="22"/>
        <v>3.3260000000000001</v>
      </c>
      <c r="F254" s="23">
        <v>0.33700000000000002</v>
      </c>
      <c r="G254" s="16" t="s">
        <v>12</v>
      </c>
      <c r="H254" s="16"/>
      <c r="I254" s="16" t="s">
        <v>13</v>
      </c>
      <c r="J254" s="16"/>
      <c r="K254" s="16"/>
      <c r="L254" s="182"/>
      <c r="M254" s="26">
        <v>14.98</v>
      </c>
      <c r="N254" s="16">
        <v>130</v>
      </c>
      <c r="O254" s="102">
        <v>1.6E-2</v>
      </c>
    </row>
    <row r="255" spans="1:16" x14ac:dyDescent="0.25">
      <c r="A255" s="27">
        <v>5</v>
      </c>
      <c r="B255" s="16">
        <v>80</v>
      </c>
      <c r="C255" s="16">
        <f t="shared" si="23"/>
        <v>85</v>
      </c>
      <c r="D255" s="23">
        <v>5.5629999999999997</v>
      </c>
      <c r="E255" s="23">
        <f t="shared" si="22"/>
        <v>4.25</v>
      </c>
      <c r="F255" s="23">
        <v>0.375</v>
      </c>
      <c r="G255" s="16" t="s">
        <v>12</v>
      </c>
      <c r="H255" s="16"/>
      <c r="I255" s="16" t="s">
        <v>13</v>
      </c>
      <c r="J255" s="16"/>
      <c r="K255" s="16"/>
      <c r="L255" s="182"/>
      <c r="M255" s="26">
        <v>20.78</v>
      </c>
      <c r="N255" s="16">
        <v>130</v>
      </c>
      <c r="O255" s="102">
        <v>1.6E-2</v>
      </c>
    </row>
    <row r="256" spans="1:16" x14ac:dyDescent="0.25">
      <c r="A256" s="27">
        <v>6</v>
      </c>
      <c r="B256" s="16">
        <v>80</v>
      </c>
      <c r="C256" s="16">
        <f t="shared" si="23"/>
        <v>86</v>
      </c>
      <c r="D256" s="23">
        <v>6.625</v>
      </c>
      <c r="E256" s="23">
        <f t="shared" si="22"/>
        <v>5.1360000000000001</v>
      </c>
      <c r="F256" s="23">
        <v>0.432</v>
      </c>
      <c r="G256" s="16" t="s">
        <v>12</v>
      </c>
      <c r="H256" s="16"/>
      <c r="I256" s="16" t="s">
        <v>13</v>
      </c>
      <c r="J256" s="16"/>
      <c r="K256" s="16"/>
      <c r="L256" s="182"/>
      <c r="M256" s="26">
        <v>28.57</v>
      </c>
      <c r="N256" s="16">
        <v>130</v>
      </c>
      <c r="O256" s="102">
        <v>1.6E-2</v>
      </c>
    </row>
    <row r="257" spans="1:15" x14ac:dyDescent="0.25">
      <c r="A257" s="27">
        <v>8</v>
      </c>
      <c r="B257" s="16">
        <v>80</v>
      </c>
      <c r="C257" s="16">
        <f t="shared" si="23"/>
        <v>88</v>
      </c>
      <c r="D257" s="23">
        <v>8.625</v>
      </c>
      <c r="E257" s="23">
        <f t="shared" si="22"/>
        <v>7</v>
      </c>
      <c r="F257" s="23">
        <v>0.5</v>
      </c>
      <c r="G257" s="16" t="s">
        <v>12</v>
      </c>
      <c r="H257" s="16"/>
      <c r="I257" s="16" t="s">
        <v>13</v>
      </c>
      <c r="J257" s="16"/>
      <c r="K257" s="16"/>
      <c r="L257" s="182"/>
      <c r="M257" s="26">
        <v>43.39</v>
      </c>
      <c r="N257" s="16">
        <v>130</v>
      </c>
      <c r="O257" s="102">
        <v>1.6E-2</v>
      </c>
    </row>
    <row r="258" spans="1:15" x14ac:dyDescent="0.25">
      <c r="A258" s="27">
        <v>10</v>
      </c>
      <c r="B258" s="16">
        <v>80</v>
      </c>
      <c r="C258" s="16">
        <f t="shared" si="23"/>
        <v>90</v>
      </c>
      <c r="D258" s="23">
        <v>10.75</v>
      </c>
      <c r="E258" s="23">
        <f t="shared" si="22"/>
        <v>8.8119999999999994</v>
      </c>
      <c r="F258" s="23">
        <v>0.59399999999999997</v>
      </c>
      <c r="G258" s="16" t="s">
        <v>12</v>
      </c>
      <c r="H258" s="16"/>
      <c r="I258" s="16" t="s">
        <v>13</v>
      </c>
      <c r="J258" s="16"/>
      <c r="K258" s="16"/>
      <c r="L258" s="182"/>
      <c r="M258" s="26">
        <v>64.430000000000007</v>
      </c>
      <c r="N258" s="16">
        <v>130</v>
      </c>
      <c r="O258" s="102">
        <v>1.6E-2</v>
      </c>
    </row>
    <row r="259" spans="1:15" ht="13.8" thickBot="1" x14ac:dyDescent="0.3">
      <c r="A259" s="28">
        <v>12</v>
      </c>
      <c r="B259" s="18">
        <v>80</v>
      </c>
      <c r="C259" s="18">
        <f t="shared" si="23"/>
        <v>92</v>
      </c>
      <c r="D259" s="31">
        <v>12.75</v>
      </c>
      <c r="E259" s="31">
        <f t="shared" si="22"/>
        <v>10.624000000000001</v>
      </c>
      <c r="F259" s="31">
        <v>0.68799999999999994</v>
      </c>
      <c r="G259" s="18" t="s">
        <v>12</v>
      </c>
      <c r="H259" s="18">
        <v>750</v>
      </c>
      <c r="I259" s="18" t="s">
        <v>13</v>
      </c>
      <c r="J259" s="18"/>
      <c r="K259" s="18"/>
      <c r="L259" s="183"/>
      <c r="M259" s="40">
        <v>88.63</v>
      </c>
      <c r="N259" s="18">
        <v>130</v>
      </c>
      <c r="O259" s="103">
        <v>1.6E-2</v>
      </c>
    </row>
    <row r="260" spans="1:15" ht="13.8" thickBot="1" x14ac:dyDescent="0.3">
      <c r="A260" s="5"/>
      <c r="B260" s="5"/>
      <c r="C260" s="5"/>
      <c r="D260" s="5"/>
      <c r="E260" s="5"/>
      <c r="F260" s="5"/>
      <c r="G260" s="5"/>
      <c r="H260" s="5"/>
      <c r="I260" s="5"/>
      <c r="J260" s="5"/>
      <c r="K260" s="5"/>
      <c r="L260" s="186"/>
      <c r="M260" s="5"/>
      <c r="N260" s="5"/>
      <c r="O260" s="5"/>
    </row>
    <row r="261" spans="1:15" ht="13.8" thickBot="1" x14ac:dyDescent="0.3">
      <c r="A261" s="272" t="s">
        <v>19</v>
      </c>
      <c r="B261" s="273"/>
      <c r="C261" s="273"/>
      <c r="D261" s="273"/>
      <c r="E261" s="273"/>
      <c r="F261" s="273"/>
      <c r="G261" s="273"/>
      <c r="H261" s="273"/>
      <c r="I261" s="273"/>
      <c r="J261" s="273"/>
      <c r="K261" s="273"/>
      <c r="L261" s="273"/>
      <c r="M261" s="273"/>
      <c r="N261" s="273"/>
      <c r="O261" s="274"/>
    </row>
    <row r="262" spans="1:15" x14ac:dyDescent="0.25">
      <c r="A262" s="263" t="s">
        <v>1</v>
      </c>
      <c r="B262" s="264"/>
      <c r="C262" s="264"/>
      <c r="D262" s="264"/>
      <c r="E262" s="264"/>
      <c r="F262" s="264"/>
      <c r="G262" s="264"/>
      <c r="H262" s="264"/>
      <c r="I262" s="264"/>
      <c r="J262" s="264"/>
      <c r="K262" s="264"/>
      <c r="L262" s="264"/>
      <c r="M262" s="264"/>
      <c r="N262" s="264"/>
      <c r="O262" s="265"/>
    </row>
    <row r="263" spans="1:15" ht="14.4" thickBot="1" x14ac:dyDescent="0.35">
      <c r="A263" s="6" t="s">
        <v>2</v>
      </c>
      <c r="B263" s="7" t="s">
        <v>3</v>
      </c>
      <c r="C263" s="8" t="s">
        <v>4</v>
      </c>
      <c r="D263" s="8"/>
      <c r="E263" s="7" t="s">
        <v>5</v>
      </c>
      <c r="F263" s="7"/>
      <c r="G263" s="7" t="s">
        <v>6</v>
      </c>
      <c r="H263" s="7" t="s">
        <v>7</v>
      </c>
      <c r="I263" s="7" t="s">
        <v>8</v>
      </c>
      <c r="J263" s="7" t="s">
        <v>9</v>
      </c>
      <c r="K263" s="7"/>
      <c r="L263" s="7"/>
      <c r="M263" s="7"/>
      <c r="N263" s="7" t="s">
        <v>17</v>
      </c>
      <c r="O263" s="9" t="s">
        <v>10</v>
      </c>
    </row>
    <row r="264" spans="1:15" ht="13.8" thickTop="1" x14ac:dyDescent="0.25">
      <c r="A264" s="27">
        <v>2</v>
      </c>
      <c r="B264" s="16">
        <v>130</v>
      </c>
      <c r="C264" s="16">
        <f t="shared" ref="C264:C271" si="25">A264+B264</f>
        <v>132</v>
      </c>
      <c r="D264" s="16"/>
      <c r="E264" s="16">
        <v>1.9</v>
      </c>
      <c r="F264" s="16"/>
      <c r="G264" s="16"/>
      <c r="H264" s="16">
        <v>130</v>
      </c>
      <c r="I264" s="16" t="s">
        <v>19</v>
      </c>
      <c r="J264" s="16"/>
      <c r="K264" s="16"/>
      <c r="L264" s="182"/>
      <c r="M264" s="16"/>
      <c r="N264" s="16">
        <v>130</v>
      </c>
      <c r="O264" s="104">
        <v>1.6E-2</v>
      </c>
    </row>
    <row r="265" spans="1:15" x14ac:dyDescent="0.25">
      <c r="A265" s="20">
        <v>3</v>
      </c>
      <c r="B265" s="51">
        <v>130</v>
      </c>
      <c r="C265" s="16">
        <f t="shared" si="25"/>
        <v>133</v>
      </c>
      <c r="D265" s="16"/>
      <c r="E265" s="51">
        <v>2.9</v>
      </c>
      <c r="F265" s="51"/>
      <c r="G265" s="51"/>
      <c r="H265" s="51"/>
      <c r="I265" s="16" t="s">
        <v>19</v>
      </c>
      <c r="J265" s="51"/>
      <c r="K265" s="51"/>
      <c r="L265" s="187"/>
      <c r="M265" s="51"/>
      <c r="N265" s="16">
        <v>130</v>
      </c>
      <c r="O265" s="104">
        <v>1.6E-2</v>
      </c>
    </row>
    <row r="266" spans="1:15" x14ac:dyDescent="0.25">
      <c r="A266" s="20">
        <v>4</v>
      </c>
      <c r="B266" s="51">
        <v>130</v>
      </c>
      <c r="C266" s="16">
        <f t="shared" si="25"/>
        <v>134</v>
      </c>
      <c r="D266" s="16"/>
      <c r="E266" s="51">
        <v>3.9</v>
      </c>
      <c r="F266" s="51"/>
      <c r="G266" s="51"/>
      <c r="H266" s="51"/>
      <c r="I266" s="16" t="s">
        <v>19</v>
      </c>
      <c r="J266" s="51"/>
      <c r="K266" s="51"/>
      <c r="L266" s="187"/>
      <c r="M266" s="51"/>
      <c r="N266" s="16">
        <v>130</v>
      </c>
      <c r="O266" s="104">
        <v>1.6E-2</v>
      </c>
    </row>
    <row r="267" spans="1:15" x14ac:dyDescent="0.25">
      <c r="A267" s="20">
        <v>5</v>
      </c>
      <c r="B267" s="51">
        <v>130</v>
      </c>
      <c r="C267" s="16">
        <f t="shared" si="25"/>
        <v>135</v>
      </c>
      <c r="D267" s="16"/>
      <c r="E267" s="51">
        <v>4.9000000000000004</v>
      </c>
      <c r="F267" s="51"/>
      <c r="G267" s="51"/>
      <c r="H267" s="51"/>
      <c r="I267" s="16" t="s">
        <v>19</v>
      </c>
      <c r="J267" s="51"/>
      <c r="K267" s="51"/>
      <c r="L267" s="187"/>
      <c r="M267" s="51"/>
      <c r="N267" s="16">
        <v>130</v>
      </c>
      <c r="O267" s="104">
        <v>1.6E-2</v>
      </c>
    </row>
    <row r="268" spans="1:15" x14ac:dyDescent="0.25">
      <c r="A268" s="20">
        <v>6</v>
      </c>
      <c r="B268" s="51">
        <v>130</v>
      </c>
      <c r="C268" s="16">
        <f t="shared" si="25"/>
        <v>136</v>
      </c>
      <c r="D268" s="16"/>
      <c r="E268" s="51">
        <v>5.8840000000000003</v>
      </c>
      <c r="F268" s="51"/>
      <c r="G268" s="51"/>
      <c r="H268" s="51"/>
      <c r="I268" s="16" t="s">
        <v>19</v>
      </c>
      <c r="J268" s="51"/>
      <c r="K268" s="51"/>
      <c r="L268" s="187"/>
      <c r="M268" s="51"/>
      <c r="N268" s="16">
        <v>130</v>
      </c>
      <c r="O268" s="104">
        <v>1.6E-2</v>
      </c>
    </row>
    <row r="269" spans="1:15" x14ac:dyDescent="0.25">
      <c r="A269" s="20">
        <v>8</v>
      </c>
      <c r="B269" s="51">
        <v>130</v>
      </c>
      <c r="C269" s="16">
        <f t="shared" si="25"/>
        <v>138</v>
      </c>
      <c r="D269" s="16"/>
      <c r="E269" s="51">
        <v>7.8559999999999999</v>
      </c>
      <c r="F269" s="51"/>
      <c r="G269" s="51"/>
      <c r="H269" s="51"/>
      <c r="I269" s="16" t="s">
        <v>19</v>
      </c>
      <c r="J269" s="51"/>
      <c r="K269" s="51"/>
      <c r="L269" s="187"/>
      <c r="M269" s="51"/>
      <c r="N269" s="16">
        <v>130</v>
      </c>
      <c r="O269" s="104">
        <v>1.6E-2</v>
      </c>
    </row>
    <row r="270" spans="1:15" x14ac:dyDescent="0.25">
      <c r="A270" s="20">
        <v>10</v>
      </c>
      <c r="B270" s="51">
        <v>130</v>
      </c>
      <c r="C270" s="16">
        <f t="shared" si="25"/>
        <v>140</v>
      </c>
      <c r="D270" s="16"/>
      <c r="E270" s="51">
        <v>9.8179999999999996</v>
      </c>
      <c r="F270" s="51"/>
      <c r="G270" s="51"/>
      <c r="H270" s="51"/>
      <c r="I270" s="16" t="s">
        <v>19</v>
      </c>
      <c r="J270" s="51"/>
      <c r="K270" s="51"/>
      <c r="L270" s="187"/>
      <c r="M270" s="51"/>
      <c r="N270" s="16">
        <v>130</v>
      </c>
      <c r="O270" s="104">
        <v>1.6E-2</v>
      </c>
    </row>
    <row r="271" spans="1:15" ht="13.8" thickBot="1" x14ac:dyDescent="0.3">
      <c r="A271" s="21">
        <v>12</v>
      </c>
      <c r="B271" s="89">
        <v>130</v>
      </c>
      <c r="C271" s="18">
        <f t="shared" si="25"/>
        <v>142</v>
      </c>
      <c r="D271" s="18"/>
      <c r="E271" s="89">
        <v>11.818</v>
      </c>
      <c r="F271" s="89"/>
      <c r="G271" s="89"/>
      <c r="H271" s="89"/>
      <c r="I271" s="18" t="s">
        <v>19</v>
      </c>
      <c r="J271" s="89"/>
      <c r="K271" s="89"/>
      <c r="L271" s="188"/>
      <c r="M271" s="89"/>
      <c r="N271" s="18">
        <v>130</v>
      </c>
      <c r="O271" s="105">
        <v>1.6E-2</v>
      </c>
    </row>
    <row r="272" spans="1:15" ht="13.8" thickBot="1" x14ac:dyDescent="0.3"/>
    <row r="273" spans="1:23" ht="13.8" thickBot="1" x14ac:dyDescent="0.3">
      <c r="A273" s="260" t="s">
        <v>30</v>
      </c>
      <c r="B273" s="261"/>
      <c r="C273" s="261"/>
      <c r="D273" s="261"/>
      <c r="E273" s="261"/>
      <c r="F273" s="261"/>
      <c r="G273" s="261"/>
      <c r="H273" s="261"/>
      <c r="I273" s="261"/>
      <c r="J273" s="261"/>
      <c r="K273" s="261"/>
      <c r="L273" s="261"/>
      <c r="M273" s="261"/>
      <c r="N273" s="261"/>
      <c r="O273" s="262"/>
    </row>
    <row r="274" spans="1:23" x14ac:dyDescent="0.25">
      <c r="A274" s="263" t="s">
        <v>101</v>
      </c>
      <c r="B274" s="264"/>
      <c r="C274" s="264"/>
      <c r="D274" s="264"/>
      <c r="E274" s="264"/>
      <c r="F274" s="264"/>
      <c r="G274" s="264"/>
      <c r="H274" s="264"/>
      <c r="I274" s="264"/>
      <c r="J274" s="264"/>
      <c r="K274" s="264"/>
      <c r="L274" s="264"/>
      <c r="M274" s="264"/>
      <c r="N274" s="264"/>
      <c r="O274" s="265"/>
    </row>
    <row r="275" spans="1:23" ht="14.4" thickBot="1" x14ac:dyDescent="0.35">
      <c r="A275" s="6" t="s">
        <v>2</v>
      </c>
      <c r="B275" s="7" t="s">
        <v>3</v>
      </c>
      <c r="C275" s="8" t="s">
        <v>4</v>
      </c>
      <c r="D275" s="7" t="s">
        <v>20</v>
      </c>
      <c r="E275" s="7" t="s">
        <v>5</v>
      </c>
      <c r="F275" s="7" t="s">
        <v>21</v>
      </c>
      <c r="G275" s="7" t="s">
        <v>6</v>
      </c>
      <c r="H275" s="7" t="s">
        <v>7</v>
      </c>
      <c r="I275" s="7" t="s">
        <v>8</v>
      </c>
      <c r="J275" s="7" t="s">
        <v>9</v>
      </c>
      <c r="K275" s="7"/>
      <c r="L275" s="7"/>
      <c r="M275" s="7" t="s">
        <v>23</v>
      </c>
      <c r="N275" s="7" t="s">
        <v>17</v>
      </c>
      <c r="O275" s="9" t="s">
        <v>10</v>
      </c>
      <c r="T275" s="84" t="s">
        <v>103</v>
      </c>
      <c r="U275" s="84" t="s">
        <v>104</v>
      </c>
      <c r="V275" s="85" t="s">
        <v>105</v>
      </c>
      <c r="W275" t="s">
        <v>106</v>
      </c>
    </row>
    <row r="276" spans="1:23" ht="13.8" thickTop="1" x14ac:dyDescent="0.25">
      <c r="A276" s="10">
        <v>3</v>
      </c>
      <c r="B276" s="11">
        <v>0</v>
      </c>
      <c r="C276" s="11">
        <f t="shared" ref="C276:C284" si="26">A276+B276</f>
        <v>3</v>
      </c>
      <c r="D276" s="22">
        <v>3.6</v>
      </c>
      <c r="E276" s="22">
        <v>3</v>
      </c>
      <c r="F276" s="23">
        <f>(D276-E276)/2</f>
        <v>0.30000000000000004</v>
      </c>
      <c r="G276" s="11"/>
      <c r="H276" s="16">
        <v>0</v>
      </c>
      <c r="I276" s="11" t="s">
        <v>15</v>
      </c>
      <c r="J276" s="11"/>
      <c r="K276" s="11"/>
      <c r="L276" s="180"/>
      <c r="M276" s="25">
        <f>W276</f>
        <v>0.21333333333333335</v>
      </c>
      <c r="N276" s="11"/>
      <c r="O276" s="17">
        <v>1.4999999999999999E-2</v>
      </c>
      <c r="T276" s="79">
        <v>0.19</v>
      </c>
      <c r="U276" s="79">
        <v>0.22</v>
      </c>
      <c r="V276" s="79">
        <v>0.23</v>
      </c>
      <c r="W276" s="79">
        <f>AVERAGE(T276:V276)</f>
        <v>0.21333333333333335</v>
      </c>
    </row>
    <row r="277" spans="1:23" x14ac:dyDescent="0.25">
      <c r="A277" s="4">
        <v>4</v>
      </c>
      <c r="B277" s="11">
        <v>0</v>
      </c>
      <c r="C277" s="11">
        <f t="shared" si="26"/>
        <v>4</v>
      </c>
      <c r="D277" s="29">
        <v>4.7</v>
      </c>
      <c r="E277" s="22">
        <v>4</v>
      </c>
      <c r="F277" s="23">
        <f t="shared" ref="F277:F284" si="27">(D277-E277)/2</f>
        <v>0.35000000000000009</v>
      </c>
      <c r="G277" s="1"/>
      <c r="H277" s="16">
        <v>0</v>
      </c>
      <c r="I277" s="11" t="s">
        <v>15</v>
      </c>
      <c r="J277" s="1"/>
      <c r="K277" s="1"/>
      <c r="L277" s="184"/>
      <c r="M277" s="32">
        <f t="shared" ref="M277:M284" si="28">W277</f>
        <v>0.30499999999999999</v>
      </c>
      <c r="N277" s="11"/>
      <c r="O277" s="17">
        <v>1.4999999999999999E-2</v>
      </c>
      <c r="T277" s="79">
        <v>0.3</v>
      </c>
      <c r="U277" s="79">
        <v>0.315</v>
      </c>
      <c r="V277" s="79">
        <v>0.3</v>
      </c>
      <c r="W277" s="79">
        <f t="shared" ref="W277:W284" si="29">AVERAGE(T277:V277)</f>
        <v>0.30499999999999999</v>
      </c>
    </row>
    <row r="278" spans="1:23" x14ac:dyDescent="0.25">
      <c r="A278" s="4">
        <v>6</v>
      </c>
      <c r="B278" s="11">
        <v>0</v>
      </c>
      <c r="C278" s="11">
        <f t="shared" si="26"/>
        <v>6</v>
      </c>
      <c r="D278" s="29">
        <v>7</v>
      </c>
      <c r="E278" s="22">
        <v>6</v>
      </c>
      <c r="F278" s="23">
        <f t="shared" si="27"/>
        <v>0.5</v>
      </c>
      <c r="G278" s="1"/>
      <c r="H278" s="16">
        <v>0</v>
      </c>
      <c r="I278" s="11" t="s">
        <v>15</v>
      </c>
      <c r="J278" s="1"/>
      <c r="K278" s="1"/>
      <c r="L278" s="184"/>
      <c r="M278" s="32">
        <f t="shared" si="28"/>
        <v>0.64500000000000002</v>
      </c>
      <c r="N278" s="11"/>
      <c r="O278" s="17">
        <v>1.4999999999999999E-2</v>
      </c>
      <c r="T278" s="79">
        <v>0.72</v>
      </c>
      <c r="U278" s="79">
        <v>0.71499999999999997</v>
      </c>
      <c r="V278" s="79">
        <v>0.5</v>
      </c>
      <c r="W278" s="79">
        <f t="shared" si="29"/>
        <v>0.64500000000000002</v>
      </c>
    </row>
    <row r="279" spans="1:23" x14ac:dyDescent="0.25">
      <c r="A279" s="4">
        <v>8</v>
      </c>
      <c r="B279" s="11">
        <v>0</v>
      </c>
      <c r="C279" s="11">
        <f t="shared" si="26"/>
        <v>8</v>
      </c>
      <c r="D279" s="29">
        <v>9.4</v>
      </c>
      <c r="E279" s="22">
        <v>8</v>
      </c>
      <c r="F279" s="23">
        <f t="shared" si="27"/>
        <v>0.70000000000000018</v>
      </c>
      <c r="G279" s="1"/>
      <c r="H279" s="16">
        <v>0</v>
      </c>
      <c r="I279" s="11" t="s">
        <v>15</v>
      </c>
      <c r="J279" s="1"/>
      <c r="K279" s="1"/>
      <c r="L279" s="184"/>
      <c r="M279" s="32">
        <f t="shared" si="28"/>
        <v>1.2266666666666668</v>
      </c>
      <c r="N279" s="11"/>
      <c r="O279" s="17">
        <v>1.6E-2</v>
      </c>
      <c r="T279" s="79">
        <v>1.1000000000000001</v>
      </c>
      <c r="U279" s="79">
        <v>1.23</v>
      </c>
      <c r="V279" s="79">
        <v>1.35</v>
      </c>
      <c r="W279" s="79">
        <f t="shared" si="29"/>
        <v>1.2266666666666668</v>
      </c>
    </row>
    <row r="280" spans="1:23" x14ac:dyDescent="0.25">
      <c r="A280" s="4">
        <v>10</v>
      </c>
      <c r="B280" s="11">
        <v>0</v>
      </c>
      <c r="C280" s="11">
        <f t="shared" si="26"/>
        <v>10</v>
      </c>
      <c r="D280" s="29">
        <v>12</v>
      </c>
      <c r="E280" s="22">
        <v>10</v>
      </c>
      <c r="F280" s="23">
        <f t="shared" si="27"/>
        <v>1</v>
      </c>
      <c r="G280" s="1"/>
      <c r="H280" s="16">
        <v>0</v>
      </c>
      <c r="I280" s="11" t="s">
        <v>15</v>
      </c>
      <c r="J280" s="1"/>
      <c r="K280" s="1"/>
      <c r="L280" s="184"/>
      <c r="M280" s="32">
        <f t="shared" si="28"/>
        <v>1.6716666666666666</v>
      </c>
      <c r="N280" s="11"/>
      <c r="O280" s="17">
        <v>1.7000000000000001E-2</v>
      </c>
      <c r="T280" s="79">
        <v>1.5</v>
      </c>
      <c r="U280" s="79">
        <v>1.8149999999999999</v>
      </c>
      <c r="V280" s="79">
        <v>1.7</v>
      </c>
      <c r="W280" s="79">
        <f t="shared" si="29"/>
        <v>1.6716666666666666</v>
      </c>
    </row>
    <row r="281" spans="1:23" x14ac:dyDescent="0.25">
      <c r="A281" s="4">
        <v>12</v>
      </c>
      <c r="B281" s="11">
        <v>0</v>
      </c>
      <c r="C281" s="11">
        <f t="shared" si="26"/>
        <v>12</v>
      </c>
      <c r="D281" s="29">
        <v>14.2</v>
      </c>
      <c r="E281" s="22">
        <v>12</v>
      </c>
      <c r="F281" s="23">
        <f t="shared" si="27"/>
        <v>1.0999999999999996</v>
      </c>
      <c r="G281" s="1"/>
      <c r="H281" s="16">
        <v>0</v>
      </c>
      <c r="I281" s="11" t="s">
        <v>15</v>
      </c>
      <c r="J281" s="1"/>
      <c r="K281" s="1"/>
      <c r="L281" s="184"/>
      <c r="M281" s="32">
        <f t="shared" si="28"/>
        <v>2.9233333333333333</v>
      </c>
      <c r="N281" s="11"/>
      <c r="O281" s="17">
        <v>1.7999999999999999E-2</v>
      </c>
      <c r="T281" s="79">
        <v>3.3</v>
      </c>
      <c r="U281" s="79">
        <v>2.97</v>
      </c>
      <c r="V281" s="79">
        <v>2.5</v>
      </c>
      <c r="W281" s="79">
        <f t="shared" si="29"/>
        <v>2.9233333333333333</v>
      </c>
    </row>
    <row r="282" spans="1:23" x14ac:dyDescent="0.25">
      <c r="A282" s="4">
        <v>15</v>
      </c>
      <c r="B282" s="11">
        <v>0</v>
      </c>
      <c r="C282" s="11">
        <f t="shared" si="26"/>
        <v>15</v>
      </c>
      <c r="D282" s="29">
        <v>17.8</v>
      </c>
      <c r="E282" s="22">
        <v>15</v>
      </c>
      <c r="F282" s="23">
        <f t="shared" si="27"/>
        <v>1.4000000000000004</v>
      </c>
      <c r="G282" s="1"/>
      <c r="H282" s="16">
        <v>0</v>
      </c>
      <c r="I282" s="11" t="s">
        <v>15</v>
      </c>
      <c r="J282" s="1"/>
      <c r="K282" s="1"/>
      <c r="L282" s="184"/>
      <c r="M282" s="86">
        <f t="shared" si="28"/>
        <v>4.09</v>
      </c>
      <c r="N282" s="11"/>
      <c r="O282" s="17">
        <v>1.7999999999999999E-2</v>
      </c>
      <c r="T282" s="79">
        <v>4.2</v>
      </c>
      <c r="U282" s="79">
        <v>4.07</v>
      </c>
      <c r="V282" s="79">
        <v>4</v>
      </c>
      <c r="W282" s="79">
        <f t="shared" si="29"/>
        <v>4.09</v>
      </c>
    </row>
    <row r="283" spans="1:23" x14ac:dyDescent="0.25">
      <c r="A283" s="4">
        <v>18</v>
      </c>
      <c r="B283" s="11">
        <v>0</v>
      </c>
      <c r="C283" s="11">
        <f t="shared" si="26"/>
        <v>18</v>
      </c>
      <c r="D283" s="29">
        <v>21.5</v>
      </c>
      <c r="E283" s="22">
        <v>18</v>
      </c>
      <c r="F283" s="23">
        <f t="shared" si="27"/>
        <v>1.75</v>
      </c>
      <c r="G283" s="1"/>
      <c r="H283" s="16">
        <v>0</v>
      </c>
      <c r="I283" s="11" t="s">
        <v>15</v>
      </c>
      <c r="J283" s="1"/>
      <c r="K283" s="1"/>
      <c r="L283" s="184"/>
      <c r="M283" s="86">
        <f t="shared" si="28"/>
        <v>5.5949999999999998</v>
      </c>
      <c r="N283" s="11"/>
      <c r="O283" s="12">
        <v>0.02</v>
      </c>
      <c r="T283" s="79">
        <v>5.8</v>
      </c>
      <c r="U283" s="79">
        <v>5.9850000000000003</v>
      </c>
      <c r="V283" s="79">
        <v>5</v>
      </c>
      <c r="W283" s="79">
        <f t="shared" si="29"/>
        <v>5.5949999999999998</v>
      </c>
    </row>
    <row r="284" spans="1:23" ht="13.8" thickBot="1" x14ac:dyDescent="0.3">
      <c r="A284" s="2">
        <v>24</v>
      </c>
      <c r="B284" s="14">
        <v>0</v>
      </c>
      <c r="C284" s="14">
        <f t="shared" si="26"/>
        <v>24</v>
      </c>
      <c r="D284" s="30">
        <v>28</v>
      </c>
      <c r="E284" s="24">
        <v>24</v>
      </c>
      <c r="F284" s="31">
        <f t="shared" si="27"/>
        <v>2</v>
      </c>
      <c r="G284" s="3"/>
      <c r="H284" s="18">
        <v>0</v>
      </c>
      <c r="I284" s="14" t="s">
        <v>15</v>
      </c>
      <c r="J284" s="3"/>
      <c r="K284" s="3"/>
      <c r="L284" s="185"/>
      <c r="M284" s="87">
        <f t="shared" si="28"/>
        <v>9.9233333333333338</v>
      </c>
      <c r="N284" s="14"/>
      <c r="O284" s="15">
        <v>0.02</v>
      </c>
      <c r="T284" s="79">
        <v>10.5</v>
      </c>
      <c r="U284" s="79">
        <v>11.22</v>
      </c>
      <c r="V284" s="79">
        <v>8.0500000000000007</v>
      </c>
      <c r="W284" s="79">
        <f t="shared" si="29"/>
        <v>9.9233333333333338</v>
      </c>
    </row>
    <row r="285" spans="1:23" ht="13.8" thickBot="1" x14ac:dyDescent="0.3"/>
    <row r="286" spans="1:23" ht="13.8" thickBot="1" x14ac:dyDescent="0.3">
      <c r="A286" s="260" t="s">
        <v>34</v>
      </c>
      <c r="B286" s="261"/>
      <c r="C286" s="261"/>
      <c r="D286" s="261"/>
      <c r="E286" s="261"/>
      <c r="F286" s="261"/>
      <c r="G286" s="261"/>
      <c r="H286" s="261"/>
      <c r="I286" s="261"/>
      <c r="J286" s="261"/>
      <c r="K286" s="261"/>
      <c r="L286" s="261"/>
      <c r="M286" s="261"/>
      <c r="N286" s="261"/>
      <c r="O286" s="262"/>
    </row>
    <row r="287" spans="1:23" x14ac:dyDescent="0.25">
      <c r="A287" s="263" t="s">
        <v>102</v>
      </c>
      <c r="B287" s="264"/>
      <c r="C287" s="264"/>
      <c r="D287" s="264"/>
      <c r="E287" s="264"/>
      <c r="F287" s="264"/>
      <c r="G287" s="264"/>
      <c r="H287" s="264"/>
      <c r="I287" s="264"/>
      <c r="J287" s="264"/>
      <c r="K287" s="264"/>
      <c r="L287" s="264"/>
      <c r="M287" s="264"/>
      <c r="N287" s="264"/>
      <c r="O287" s="265"/>
    </row>
    <row r="288" spans="1:23" ht="14.4" thickBot="1" x14ac:dyDescent="0.35">
      <c r="A288" s="6" t="s">
        <v>2</v>
      </c>
      <c r="B288" s="7" t="s">
        <v>3</v>
      </c>
      <c r="C288" s="8" t="s">
        <v>4</v>
      </c>
      <c r="D288" s="7" t="s">
        <v>20</v>
      </c>
      <c r="E288" s="7" t="s">
        <v>5</v>
      </c>
      <c r="F288" s="7" t="s">
        <v>21</v>
      </c>
      <c r="G288" s="7" t="s">
        <v>6</v>
      </c>
      <c r="H288" s="7" t="s">
        <v>7</v>
      </c>
      <c r="I288" s="7" t="s">
        <v>8</v>
      </c>
      <c r="J288" s="7" t="s">
        <v>9</v>
      </c>
      <c r="K288" s="7"/>
      <c r="L288" s="7"/>
      <c r="M288" s="7" t="s">
        <v>23</v>
      </c>
      <c r="N288" s="7" t="s">
        <v>17</v>
      </c>
      <c r="O288" s="9" t="s">
        <v>10</v>
      </c>
    </row>
    <row r="289" spans="1:15" ht="13.8" thickTop="1" x14ac:dyDescent="0.25">
      <c r="A289" s="27">
        <v>4</v>
      </c>
      <c r="B289" s="16">
        <v>0</v>
      </c>
      <c r="C289" s="16">
        <f>A289+B289</f>
        <v>4</v>
      </c>
      <c r="D289" s="23">
        <v>4.78</v>
      </c>
      <c r="E289" s="23">
        <v>4.0999999999999996</v>
      </c>
      <c r="F289" s="23">
        <f>(D289-E289)/2</f>
        <v>0.3400000000000003</v>
      </c>
      <c r="G289" s="16"/>
      <c r="H289" s="16">
        <v>0</v>
      </c>
      <c r="I289" s="16" t="s">
        <v>15</v>
      </c>
      <c r="J289" s="16"/>
      <c r="K289" s="16"/>
      <c r="L289" s="182"/>
      <c r="M289" s="26">
        <v>0.45</v>
      </c>
      <c r="N289" s="16"/>
      <c r="O289" s="104">
        <v>0.01</v>
      </c>
    </row>
    <row r="290" spans="1:15" x14ac:dyDescent="0.25">
      <c r="A290" s="20">
        <v>6</v>
      </c>
      <c r="B290" s="16">
        <v>0</v>
      </c>
      <c r="C290" s="16">
        <f t="shared" ref="C290:C301" si="30">A290+B290</f>
        <v>6</v>
      </c>
      <c r="D290" s="88">
        <v>6.92</v>
      </c>
      <c r="E290" s="88">
        <v>6</v>
      </c>
      <c r="F290" s="23">
        <f t="shared" ref="F290:F301" si="31">(D290-E290)/2</f>
        <v>0.45999999999999996</v>
      </c>
      <c r="G290" s="51"/>
      <c r="H290" s="16">
        <v>0</v>
      </c>
      <c r="I290" s="16" t="s">
        <v>15</v>
      </c>
      <c r="J290" s="16"/>
      <c r="K290" s="16"/>
      <c r="L290" s="182"/>
      <c r="M290" s="26">
        <v>0.85</v>
      </c>
      <c r="N290" s="16"/>
      <c r="O290" s="104">
        <v>0.01</v>
      </c>
    </row>
    <row r="291" spans="1:15" x14ac:dyDescent="0.25">
      <c r="A291" s="20">
        <v>8</v>
      </c>
      <c r="B291" s="16">
        <v>0</v>
      </c>
      <c r="C291" s="16">
        <f t="shared" si="30"/>
        <v>8</v>
      </c>
      <c r="D291" s="88">
        <v>9.11</v>
      </c>
      <c r="E291" s="88">
        <v>7.9</v>
      </c>
      <c r="F291" s="88">
        <f t="shared" si="31"/>
        <v>0.60499999999999954</v>
      </c>
      <c r="G291" s="51"/>
      <c r="H291" s="51">
        <v>0</v>
      </c>
      <c r="I291" s="51" t="s">
        <v>15</v>
      </c>
      <c r="J291" s="51"/>
      <c r="K291" s="51"/>
      <c r="L291" s="187"/>
      <c r="M291" s="86">
        <v>1.5</v>
      </c>
      <c r="N291" s="51"/>
      <c r="O291" s="104">
        <v>0.01</v>
      </c>
    </row>
    <row r="292" spans="1:15" x14ac:dyDescent="0.25">
      <c r="A292" s="20">
        <v>10</v>
      </c>
      <c r="B292" s="16">
        <v>0</v>
      </c>
      <c r="C292" s="16">
        <f t="shared" si="30"/>
        <v>10</v>
      </c>
      <c r="D292" s="88">
        <v>11.36</v>
      </c>
      <c r="E292" s="88">
        <v>9.9</v>
      </c>
      <c r="F292" s="88">
        <f t="shared" si="31"/>
        <v>0.72999999999999954</v>
      </c>
      <c r="G292" s="51"/>
      <c r="H292" s="51">
        <v>0</v>
      </c>
      <c r="I292" s="51" t="s">
        <v>15</v>
      </c>
      <c r="J292" s="51"/>
      <c r="K292" s="51"/>
      <c r="L292" s="187"/>
      <c r="M292" s="86">
        <v>2</v>
      </c>
      <c r="N292" s="51"/>
      <c r="O292" s="104">
        <v>0.01</v>
      </c>
    </row>
    <row r="293" spans="1:15" x14ac:dyDescent="0.25">
      <c r="A293" s="20">
        <v>12</v>
      </c>
      <c r="B293" s="16">
        <v>0</v>
      </c>
      <c r="C293" s="16">
        <f t="shared" si="30"/>
        <v>12</v>
      </c>
      <c r="D293" s="88">
        <v>14.45</v>
      </c>
      <c r="E293" s="88">
        <v>12.15</v>
      </c>
      <c r="F293" s="88">
        <f t="shared" si="31"/>
        <v>1.1499999999999995</v>
      </c>
      <c r="G293" s="51"/>
      <c r="H293" s="51">
        <v>0</v>
      </c>
      <c r="I293" s="51" t="s">
        <v>15</v>
      </c>
      <c r="J293" s="51"/>
      <c r="K293" s="51"/>
      <c r="L293" s="187"/>
      <c r="M293" s="86">
        <v>3.2</v>
      </c>
      <c r="N293" s="51"/>
      <c r="O293" s="104">
        <v>1.2E-2</v>
      </c>
    </row>
    <row r="294" spans="1:15" x14ac:dyDescent="0.25">
      <c r="A294" s="20">
        <v>15</v>
      </c>
      <c r="B294" s="16">
        <v>0</v>
      </c>
      <c r="C294" s="16">
        <f t="shared" si="30"/>
        <v>15</v>
      </c>
      <c r="D294" s="88">
        <v>17.57</v>
      </c>
      <c r="E294" s="88">
        <v>14.98</v>
      </c>
      <c r="F294" s="88">
        <f t="shared" si="31"/>
        <v>1.2949999999999999</v>
      </c>
      <c r="G294" s="51"/>
      <c r="H294" s="51">
        <v>0</v>
      </c>
      <c r="I294" s="51" t="s">
        <v>15</v>
      </c>
      <c r="J294" s="51"/>
      <c r="K294" s="51"/>
      <c r="L294" s="187"/>
      <c r="M294" s="86">
        <v>4.5999999999999996</v>
      </c>
      <c r="N294" s="51"/>
      <c r="O294" s="104">
        <v>1.2E-2</v>
      </c>
    </row>
    <row r="295" spans="1:15" x14ac:dyDescent="0.25">
      <c r="A295" s="20">
        <v>18</v>
      </c>
      <c r="B295" s="16">
        <v>0</v>
      </c>
      <c r="C295" s="16">
        <f t="shared" si="30"/>
        <v>18</v>
      </c>
      <c r="D295" s="88">
        <v>21.2</v>
      </c>
      <c r="E295" s="88">
        <v>18.07</v>
      </c>
      <c r="F295" s="88">
        <f t="shared" si="31"/>
        <v>1.5649999999999995</v>
      </c>
      <c r="G295" s="51"/>
      <c r="H295" s="51">
        <v>0</v>
      </c>
      <c r="I295" s="51" t="s">
        <v>15</v>
      </c>
      <c r="J295" s="51"/>
      <c r="K295" s="51"/>
      <c r="L295" s="187"/>
      <c r="M295" s="86">
        <v>6.4</v>
      </c>
      <c r="N295" s="51"/>
      <c r="O295" s="104">
        <v>1.2E-2</v>
      </c>
    </row>
    <row r="296" spans="1:15" x14ac:dyDescent="0.25">
      <c r="A296" s="20">
        <v>24</v>
      </c>
      <c r="B296" s="16">
        <v>0</v>
      </c>
      <c r="C296" s="16">
        <f t="shared" si="30"/>
        <v>24</v>
      </c>
      <c r="D296" s="88">
        <v>27.8</v>
      </c>
      <c r="E296" s="88">
        <v>24.08</v>
      </c>
      <c r="F296" s="88">
        <f t="shared" si="31"/>
        <v>1.8600000000000012</v>
      </c>
      <c r="G296" s="51"/>
      <c r="H296" s="51">
        <v>0</v>
      </c>
      <c r="I296" s="51" t="s">
        <v>15</v>
      </c>
      <c r="J296" s="51"/>
      <c r="K296" s="51"/>
      <c r="L296" s="187"/>
      <c r="M296" s="86">
        <v>11.5</v>
      </c>
      <c r="N296" s="51"/>
      <c r="O296" s="104">
        <v>1.2E-2</v>
      </c>
    </row>
    <row r="297" spans="1:15" x14ac:dyDescent="0.25">
      <c r="A297" s="20">
        <v>30</v>
      </c>
      <c r="B297" s="16">
        <v>0</v>
      </c>
      <c r="C297" s="16">
        <f t="shared" si="30"/>
        <v>30</v>
      </c>
      <c r="D297" s="88">
        <v>35.1</v>
      </c>
      <c r="E297" s="88">
        <v>30</v>
      </c>
      <c r="F297" s="88">
        <f t="shared" si="31"/>
        <v>2.5500000000000007</v>
      </c>
      <c r="G297" s="51"/>
      <c r="H297" s="51">
        <v>0</v>
      </c>
      <c r="I297" s="51" t="s">
        <v>15</v>
      </c>
      <c r="J297" s="51"/>
      <c r="K297" s="51"/>
      <c r="L297" s="187"/>
      <c r="M297" s="86">
        <v>15.4</v>
      </c>
      <c r="N297" s="51"/>
      <c r="O297" s="104">
        <v>1.2E-2</v>
      </c>
    </row>
    <row r="298" spans="1:15" x14ac:dyDescent="0.25">
      <c r="A298" s="20">
        <v>36</v>
      </c>
      <c r="B298" s="16">
        <v>0</v>
      </c>
      <c r="C298" s="16">
        <f t="shared" si="30"/>
        <v>36</v>
      </c>
      <c r="D298" s="88">
        <v>41.7</v>
      </c>
      <c r="E298" s="88">
        <v>36</v>
      </c>
      <c r="F298" s="88">
        <f t="shared" si="31"/>
        <v>2.8500000000000014</v>
      </c>
      <c r="G298" s="51"/>
      <c r="H298" s="51">
        <v>0</v>
      </c>
      <c r="I298" s="51" t="s">
        <v>15</v>
      </c>
      <c r="J298" s="51"/>
      <c r="K298" s="51"/>
      <c r="L298" s="187"/>
      <c r="M298" s="86">
        <v>18.100000000000001</v>
      </c>
      <c r="N298" s="51"/>
      <c r="O298" s="104">
        <v>1.2E-2</v>
      </c>
    </row>
    <row r="299" spans="1:15" x14ac:dyDescent="0.25">
      <c r="A299" s="20">
        <v>42</v>
      </c>
      <c r="B299" s="16">
        <v>0</v>
      </c>
      <c r="C299" s="16">
        <f t="shared" si="30"/>
        <v>42</v>
      </c>
      <c r="D299" s="88">
        <v>47.7</v>
      </c>
      <c r="E299" s="88">
        <v>41.4</v>
      </c>
      <c r="F299" s="88">
        <f t="shared" si="31"/>
        <v>3.1500000000000021</v>
      </c>
      <c r="G299" s="51"/>
      <c r="H299" s="51">
        <v>0</v>
      </c>
      <c r="I299" s="51" t="s">
        <v>15</v>
      </c>
      <c r="J299" s="51"/>
      <c r="K299" s="51"/>
      <c r="L299" s="187"/>
      <c r="M299" s="86">
        <v>25.3</v>
      </c>
      <c r="N299" s="51"/>
      <c r="O299" s="104">
        <v>1.2999999999999999E-2</v>
      </c>
    </row>
    <row r="300" spans="1:15" x14ac:dyDescent="0.25">
      <c r="A300" s="20">
        <v>48</v>
      </c>
      <c r="B300" s="16">
        <v>0</v>
      </c>
      <c r="C300" s="16">
        <f t="shared" si="30"/>
        <v>48</v>
      </c>
      <c r="D300" s="88">
        <v>53.6</v>
      </c>
      <c r="E300" s="88">
        <v>47.6</v>
      </c>
      <c r="F300" s="88">
        <f t="shared" si="31"/>
        <v>3</v>
      </c>
      <c r="G300" s="51"/>
      <c r="H300" s="51">
        <v>0</v>
      </c>
      <c r="I300" s="51" t="s">
        <v>15</v>
      </c>
      <c r="J300" s="51"/>
      <c r="K300" s="51"/>
      <c r="L300" s="187"/>
      <c r="M300" s="86">
        <v>31.3</v>
      </c>
      <c r="N300" s="51"/>
      <c r="O300" s="104">
        <v>1.2999999999999999E-2</v>
      </c>
    </row>
    <row r="301" spans="1:15" ht="13.8" thickBot="1" x14ac:dyDescent="0.3">
      <c r="A301" s="21">
        <v>60</v>
      </c>
      <c r="B301" s="18">
        <v>0</v>
      </c>
      <c r="C301" s="18">
        <f t="shared" si="30"/>
        <v>60</v>
      </c>
      <c r="D301" s="106">
        <v>66.3</v>
      </c>
      <c r="E301" s="106">
        <v>59.5</v>
      </c>
      <c r="F301" s="106">
        <f t="shared" si="31"/>
        <v>3.3999999999999986</v>
      </c>
      <c r="G301" s="89"/>
      <c r="H301" s="89">
        <v>0</v>
      </c>
      <c r="I301" s="89" t="s">
        <v>15</v>
      </c>
      <c r="J301" s="89"/>
      <c r="K301" s="89"/>
      <c r="L301" s="188"/>
      <c r="M301" s="87">
        <v>46.3</v>
      </c>
      <c r="N301" s="89"/>
      <c r="O301" s="105">
        <v>1.2999999999999999E-2</v>
      </c>
    </row>
    <row r="302" spans="1:15" ht="13.8" thickBot="1" x14ac:dyDescent="0.3"/>
    <row r="303" spans="1:15" ht="13.8" thickBot="1" x14ac:dyDescent="0.3">
      <c r="A303" s="266" t="s">
        <v>51</v>
      </c>
      <c r="B303" s="267"/>
      <c r="C303" s="267"/>
      <c r="D303" s="267"/>
      <c r="E303" s="267"/>
      <c r="F303" s="267"/>
      <c r="G303" s="267"/>
      <c r="H303" s="267"/>
      <c r="I303" s="267"/>
      <c r="J303" s="267"/>
      <c r="K303" s="267"/>
      <c r="L303" s="267"/>
      <c r="M303" s="267"/>
      <c r="N303" s="267"/>
      <c r="O303" s="268"/>
    </row>
    <row r="304" spans="1:15" x14ac:dyDescent="0.25">
      <c r="A304" s="269" t="s">
        <v>1</v>
      </c>
      <c r="B304" s="270"/>
      <c r="C304" s="270"/>
      <c r="D304" s="270"/>
      <c r="E304" s="270"/>
      <c r="F304" s="270"/>
      <c r="G304" s="270"/>
      <c r="H304" s="270"/>
      <c r="I304" s="270"/>
      <c r="J304" s="270"/>
      <c r="K304" s="270"/>
      <c r="L304" s="270"/>
      <c r="M304" s="270"/>
      <c r="N304" s="270"/>
      <c r="O304" s="271"/>
    </row>
    <row r="305" spans="1:15" ht="14.4" thickBot="1" x14ac:dyDescent="0.35">
      <c r="A305" s="107" t="s">
        <v>2</v>
      </c>
      <c r="B305" s="108" t="s">
        <v>3</v>
      </c>
      <c r="C305" s="109" t="s">
        <v>4</v>
      </c>
      <c r="D305" s="108" t="s">
        <v>20</v>
      </c>
      <c r="E305" s="108" t="s">
        <v>5</v>
      </c>
      <c r="F305" s="108" t="s">
        <v>21</v>
      </c>
      <c r="G305" s="108" t="s">
        <v>6</v>
      </c>
      <c r="H305" s="108" t="s">
        <v>7</v>
      </c>
      <c r="I305" s="108" t="s">
        <v>8</v>
      </c>
      <c r="J305" s="108" t="s">
        <v>9</v>
      </c>
      <c r="K305" s="108"/>
      <c r="L305" s="108"/>
      <c r="M305" s="108" t="s">
        <v>23</v>
      </c>
      <c r="N305" s="108" t="s">
        <v>17</v>
      </c>
      <c r="O305" s="110" t="s">
        <v>10</v>
      </c>
    </row>
    <row r="306" spans="1:15" ht="13.8" thickTop="1" x14ac:dyDescent="0.25">
      <c r="A306" s="27">
        <v>12</v>
      </c>
      <c r="B306" s="16">
        <v>0</v>
      </c>
      <c r="C306" s="16">
        <f>A306+B306</f>
        <v>12</v>
      </c>
      <c r="D306" s="23"/>
      <c r="E306" s="23"/>
      <c r="F306" s="23"/>
      <c r="G306" s="16"/>
      <c r="H306" s="16">
        <v>0</v>
      </c>
      <c r="I306" s="16" t="s">
        <v>13</v>
      </c>
      <c r="J306" s="16"/>
      <c r="K306" s="16"/>
      <c r="L306" s="182"/>
      <c r="M306" s="26">
        <v>12</v>
      </c>
      <c r="N306" s="16"/>
      <c r="O306" s="102"/>
    </row>
    <row r="307" spans="1:15" x14ac:dyDescent="0.25">
      <c r="A307" s="20">
        <v>15</v>
      </c>
      <c r="B307" s="51">
        <v>0</v>
      </c>
      <c r="C307" s="16">
        <f>A307+B307</f>
        <v>15</v>
      </c>
      <c r="D307" s="23"/>
      <c r="E307" s="23"/>
      <c r="F307" s="23"/>
      <c r="G307" s="16"/>
      <c r="H307" s="16">
        <v>0</v>
      </c>
      <c r="I307" s="16" t="s">
        <v>13</v>
      </c>
      <c r="J307" s="51"/>
      <c r="K307" s="51"/>
      <c r="L307" s="187"/>
      <c r="M307" s="86">
        <v>15</v>
      </c>
      <c r="N307" s="51"/>
      <c r="O307" s="93"/>
    </row>
    <row r="308" spans="1:15" x14ac:dyDescent="0.25">
      <c r="A308" s="20">
        <v>18</v>
      </c>
      <c r="B308" s="51">
        <v>0</v>
      </c>
      <c r="C308" s="16">
        <f t="shared" ref="C308:C315" si="32">A308+B308</f>
        <v>18</v>
      </c>
      <c r="D308" s="51"/>
      <c r="E308" s="51"/>
      <c r="F308" s="51"/>
      <c r="G308" s="51"/>
      <c r="H308" s="16">
        <v>0</v>
      </c>
      <c r="I308" s="16" t="s">
        <v>13</v>
      </c>
      <c r="J308" s="51"/>
      <c r="K308" s="51"/>
      <c r="L308" s="187"/>
      <c r="M308" s="86">
        <v>18</v>
      </c>
      <c r="N308" s="51"/>
      <c r="O308" s="93"/>
    </row>
    <row r="309" spans="1:15" x14ac:dyDescent="0.25">
      <c r="A309" s="20">
        <v>21</v>
      </c>
      <c r="B309" s="51">
        <v>0</v>
      </c>
      <c r="C309" s="16">
        <f t="shared" si="32"/>
        <v>21</v>
      </c>
      <c r="D309" s="51"/>
      <c r="E309" s="51"/>
      <c r="F309" s="51"/>
      <c r="G309" s="51"/>
      <c r="H309" s="16">
        <v>0</v>
      </c>
      <c r="I309" s="16" t="s">
        <v>13</v>
      </c>
      <c r="J309" s="51"/>
      <c r="K309" s="51"/>
      <c r="L309" s="187"/>
      <c r="M309" s="86">
        <v>21</v>
      </c>
      <c r="N309" s="51"/>
      <c r="O309" s="93"/>
    </row>
    <row r="310" spans="1:15" x14ac:dyDescent="0.25">
      <c r="A310" s="20">
        <v>24</v>
      </c>
      <c r="B310" s="51">
        <v>0</v>
      </c>
      <c r="C310" s="16">
        <f t="shared" si="32"/>
        <v>24</v>
      </c>
      <c r="D310" s="51"/>
      <c r="E310" s="51"/>
      <c r="F310" s="51"/>
      <c r="G310" s="51"/>
      <c r="H310" s="16">
        <v>0</v>
      </c>
      <c r="I310" s="16" t="s">
        <v>13</v>
      </c>
      <c r="J310" s="51"/>
      <c r="K310" s="51"/>
      <c r="L310" s="187"/>
      <c r="M310" s="86">
        <v>24</v>
      </c>
      <c r="N310" s="51"/>
      <c r="O310" s="93"/>
    </row>
    <row r="311" spans="1:15" x14ac:dyDescent="0.25">
      <c r="A311" s="20">
        <v>30</v>
      </c>
      <c r="B311" s="51">
        <v>0</v>
      </c>
      <c r="C311" s="16">
        <f t="shared" si="32"/>
        <v>30</v>
      </c>
      <c r="D311" s="51"/>
      <c r="E311" s="51"/>
      <c r="F311" s="51"/>
      <c r="G311" s="51"/>
      <c r="H311" s="16">
        <v>0</v>
      </c>
      <c r="I311" s="16" t="s">
        <v>13</v>
      </c>
      <c r="J311" s="51"/>
      <c r="K311" s="51"/>
      <c r="L311" s="187"/>
      <c r="M311" s="86">
        <v>30</v>
      </c>
      <c r="N311" s="51"/>
      <c r="O311" s="93"/>
    </row>
    <row r="312" spans="1:15" x14ac:dyDescent="0.25">
      <c r="A312" s="20">
        <v>36</v>
      </c>
      <c r="B312" s="51">
        <v>0</v>
      </c>
      <c r="C312" s="16">
        <f t="shared" si="32"/>
        <v>36</v>
      </c>
      <c r="D312" s="51"/>
      <c r="E312" s="51"/>
      <c r="F312" s="51"/>
      <c r="G312" s="51"/>
      <c r="H312" s="16">
        <v>0</v>
      </c>
      <c r="I312" s="16" t="s">
        <v>13</v>
      </c>
      <c r="J312" s="51"/>
      <c r="K312" s="51"/>
      <c r="L312" s="187"/>
      <c r="M312" s="86">
        <v>36</v>
      </c>
      <c r="N312" s="51"/>
      <c r="O312" s="93"/>
    </row>
    <row r="313" spans="1:15" x14ac:dyDescent="0.25">
      <c r="A313" s="20">
        <v>42</v>
      </c>
      <c r="B313" s="51">
        <v>0</v>
      </c>
      <c r="C313" s="16">
        <f t="shared" si="32"/>
        <v>42</v>
      </c>
      <c r="D313" s="51"/>
      <c r="E313" s="51"/>
      <c r="F313" s="51"/>
      <c r="G313" s="51"/>
      <c r="H313" s="16">
        <v>0</v>
      </c>
      <c r="I313" s="16" t="s">
        <v>13</v>
      </c>
      <c r="J313" s="51"/>
      <c r="K313" s="51"/>
      <c r="L313" s="187"/>
      <c r="M313" s="86">
        <v>42</v>
      </c>
      <c r="N313" s="51"/>
      <c r="O313" s="93"/>
    </row>
    <row r="314" spans="1:15" x14ac:dyDescent="0.25">
      <c r="A314" s="20">
        <v>48</v>
      </c>
      <c r="B314" s="51">
        <v>0</v>
      </c>
      <c r="C314" s="16">
        <f t="shared" si="32"/>
        <v>48</v>
      </c>
      <c r="D314" s="51"/>
      <c r="E314" s="51"/>
      <c r="F314" s="51"/>
      <c r="G314" s="51"/>
      <c r="H314" s="16">
        <v>0</v>
      </c>
      <c r="I314" s="16" t="s">
        <v>13</v>
      </c>
      <c r="J314" s="51"/>
      <c r="K314" s="51"/>
      <c r="L314" s="187"/>
      <c r="M314" s="86">
        <v>48</v>
      </c>
      <c r="N314" s="51"/>
      <c r="O314" s="93"/>
    </row>
    <row r="315" spans="1:15" ht="13.8" thickBot="1" x14ac:dyDescent="0.3">
      <c r="A315" s="21">
        <v>54</v>
      </c>
      <c r="B315" s="89">
        <v>0</v>
      </c>
      <c r="C315" s="18">
        <f t="shared" si="32"/>
        <v>54</v>
      </c>
      <c r="D315" s="89"/>
      <c r="E315" s="89"/>
      <c r="F315" s="89"/>
      <c r="G315" s="89"/>
      <c r="H315" s="18">
        <v>0</v>
      </c>
      <c r="I315" s="18" t="s">
        <v>13</v>
      </c>
      <c r="J315" s="89"/>
      <c r="K315" s="89"/>
      <c r="L315" s="188"/>
      <c r="M315" s="87">
        <v>54</v>
      </c>
      <c r="N315" s="89"/>
      <c r="O315" s="98"/>
    </row>
    <row r="316" spans="1:15" ht="13.8" thickBot="1" x14ac:dyDescent="0.3"/>
    <row r="317" spans="1:15" ht="13.8" thickBot="1" x14ac:dyDescent="0.3">
      <c r="A317" s="266" t="s">
        <v>50</v>
      </c>
      <c r="B317" s="267"/>
      <c r="C317" s="267"/>
      <c r="D317" s="267"/>
      <c r="E317" s="267"/>
      <c r="F317" s="267"/>
      <c r="G317" s="267"/>
      <c r="H317" s="267"/>
      <c r="I317" s="267"/>
      <c r="J317" s="267"/>
      <c r="K317" s="267"/>
      <c r="L317" s="267"/>
      <c r="M317" s="267"/>
      <c r="N317" s="267"/>
      <c r="O317" s="268"/>
    </row>
    <row r="318" spans="1:15" x14ac:dyDescent="0.25">
      <c r="A318" s="263" t="s">
        <v>1</v>
      </c>
      <c r="B318" s="264"/>
      <c r="C318" s="264"/>
      <c r="D318" s="264"/>
      <c r="E318" s="264"/>
      <c r="F318" s="264"/>
      <c r="G318" s="264"/>
      <c r="H318" s="264"/>
      <c r="I318" s="264"/>
      <c r="J318" s="264"/>
      <c r="K318" s="264"/>
      <c r="L318" s="264"/>
      <c r="M318" s="264"/>
      <c r="N318" s="264"/>
      <c r="O318" s="265"/>
    </row>
    <row r="319" spans="1:15" ht="14.4" thickBot="1" x14ac:dyDescent="0.35">
      <c r="A319" s="6" t="s">
        <v>2</v>
      </c>
      <c r="B319" s="7" t="s">
        <v>3</v>
      </c>
      <c r="C319" s="8" t="s">
        <v>4</v>
      </c>
      <c r="D319" s="7" t="s">
        <v>20</v>
      </c>
      <c r="E319" s="7" t="s">
        <v>5</v>
      </c>
      <c r="F319" s="7" t="s">
        <v>21</v>
      </c>
      <c r="G319" s="7" t="s">
        <v>6</v>
      </c>
      <c r="H319" s="7" t="s">
        <v>7</v>
      </c>
      <c r="I319" s="7" t="s">
        <v>8</v>
      </c>
      <c r="J319" s="7" t="s">
        <v>9</v>
      </c>
      <c r="K319" s="7"/>
      <c r="L319" s="7"/>
      <c r="M319" s="7" t="s">
        <v>23</v>
      </c>
      <c r="N319" s="7" t="s">
        <v>17</v>
      </c>
      <c r="O319" s="9" t="s">
        <v>10</v>
      </c>
    </row>
    <row r="320" spans="1:15" ht="13.8" thickTop="1" x14ac:dyDescent="0.25">
      <c r="A320" s="20">
        <v>24</v>
      </c>
      <c r="B320" s="16">
        <v>0</v>
      </c>
      <c r="C320" s="16">
        <v>24</v>
      </c>
      <c r="D320" s="23"/>
      <c r="E320" s="23"/>
      <c r="F320" s="23"/>
      <c r="G320" s="16"/>
      <c r="H320" s="16">
        <v>0</v>
      </c>
      <c r="I320" s="16" t="s">
        <v>13</v>
      </c>
      <c r="J320" s="16"/>
      <c r="K320" s="16"/>
      <c r="L320" s="182"/>
      <c r="M320" s="26">
        <v>33</v>
      </c>
      <c r="N320" s="16"/>
      <c r="O320" s="102"/>
    </row>
    <row r="321" spans="1:15" x14ac:dyDescent="0.25">
      <c r="A321" s="20">
        <v>30</v>
      </c>
      <c r="B321" s="16">
        <v>0</v>
      </c>
      <c r="C321" s="51">
        <v>30</v>
      </c>
      <c r="D321" s="51"/>
      <c r="E321" s="51"/>
      <c r="F321" s="51"/>
      <c r="G321" s="51"/>
      <c r="H321" s="16">
        <v>0</v>
      </c>
      <c r="I321" s="16" t="s">
        <v>13</v>
      </c>
      <c r="J321" s="51"/>
      <c r="K321" s="51"/>
      <c r="L321" s="187"/>
      <c r="M321" s="51">
        <v>41</v>
      </c>
      <c r="N321" s="51"/>
      <c r="O321" s="93"/>
    </row>
    <row r="322" spans="1:15" x14ac:dyDescent="0.25">
      <c r="A322" s="20">
        <v>36</v>
      </c>
      <c r="B322" s="16">
        <v>0</v>
      </c>
      <c r="C322" s="51">
        <v>36</v>
      </c>
      <c r="D322" s="51"/>
      <c r="E322" s="51"/>
      <c r="F322" s="51"/>
      <c r="G322" s="51"/>
      <c r="H322" s="16">
        <v>0</v>
      </c>
      <c r="I322" s="16" t="s">
        <v>13</v>
      </c>
      <c r="J322" s="51"/>
      <c r="K322" s="51"/>
      <c r="L322" s="187"/>
      <c r="M322" s="51">
        <v>49</v>
      </c>
      <c r="N322" s="51"/>
      <c r="O322" s="93"/>
    </row>
    <row r="323" spans="1:15" x14ac:dyDescent="0.25">
      <c r="A323" s="20">
        <v>42</v>
      </c>
      <c r="B323" s="16">
        <v>0</v>
      </c>
      <c r="C323" s="51">
        <v>42</v>
      </c>
      <c r="D323" s="51"/>
      <c r="E323" s="51"/>
      <c r="F323" s="51"/>
      <c r="G323" s="51"/>
      <c r="H323" s="16">
        <v>0</v>
      </c>
      <c r="I323" s="16" t="s">
        <v>13</v>
      </c>
      <c r="J323" s="51"/>
      <c r="K323" s="51"/>
      <c r="L323" s="187"/>
      <c r="M323" s="51">
        <v>57</v>
      </c>
      <c r="N323" s="51"/>
      <c r="O323" s="93"/>
    </row>
    <row r="324" spans="1:15" x14ac:dyDescent="0.25">
      <c r="A324" s="20">
        <v>48</v>
      </c>
      <c r="B324" s="16">
        <v>0</v>
      </c>
      <c r="C324" s="51">
        <v>48</v>
      </c>
      <c r="D324" s="51"/>
      <c r="E324" s="51"/>
      <c r="F324" s="51"/>
      <c r="G324" s="51"/>
      <c r="H324" s="16">
        <v>0</v>
      </c>
      <c r="I324" s="16" t="s">
        <v>13</v>
      </c>
      <c r="J324" s="51"/>
      <c r="K324" s="51"/>
      <c r="L324" s="187"/>
      <c r="M324" s="51">
        <v>65</v>
      </c>
      <c r="N324" s="51"/>
      <c r="O324" s="93"/>
    </row>
    <row r="325" spans="1:15" x14ac:dyDescent="0.25">
      <c r="A325" s="20">
        <v>54</v>
      </c>
      <c r="B325" s="16">
        <v>0</v>
      </c>
      <c r="C325" s="51">
        <v>54</v>
      </c>
      <c r="D325" s="51"/>
      <c r="E325" s="51"/>
      <c r="F325" s="51"/>
      <c r="G325" s="51"/>
      <c r="H325" s="16">
        <v>0</v>
      </c>
      <c r="I325" s="16" t="s">
        <v>13</v>
      </c>
      <c r="J325" s="51"/>
      <c r="K325" s="51"/>
      <c r="L325" s="187"/>
      <c r="M325" s="51">
        <v>73</v>
      </c>
      <c r="N325" s="51"/>
      <c r="O325" s="93"/>
    </row>
    <row r="326" spans="1:15" x14ac:dyDescent="0.25">
      <c r="A326" s="20">
        <v>60</v>
      </c>
      <c r="B326" s="16">
        <v>0</v>
      </c>
      <c r="C326" s="51">
        <v>60</v>
      </c>
      <c r="D326" s="51"/>
      <c r="E326" s="51"/>
      <c r="F326" s="51"/>
      <c r="G326" s="51"/>
      <c r="H326" s="16">
        <v>0</v>
      </c>
      <c r="I326" s="16" t="s">
        <v>13</v>
      </c>
      <c r="J326" s="51"/>
      <c r="K326" s="51"/>
      <c r="L326" s="187"/>
      <c r="M326" s="51">
        <v>81</v>
      </c>
      <c r="N326" s="51"/>
      <c r="O326" s="93"/>
    </row>
    <row r="327" spans="1:15" ht="13.8" thickBot="1" x14ac:dyDescent="0.3">
      <c r="A327" s="21">
        <v>66</v>
      </c>
      <c r="B327" s="18">
        <v>0</v>
      </c>
      <c r="C327" s="89">
        <v>66</v>
      </c>
      <c r="D327" s="89"/>
      <c r="E327" s="89"/>
      <c r="F327" s="89"/>
      <c r="G327" s="89"/>
      <c r="H327" s="18">
        <v>0</v>
      </c>
      <c r="I327" s="18" t="s">
        <v>13</v>
      </c>
      <c r="J327" s="89"/>
      <c r="K327" s="89"/>
      <c r="L327" s="188"/>
      <c r="M327" s="89">
        <v>89</v>
      </c>
      <c r="N327" s="89"/>
      <c r="O327" s="98"/>
    </row>
    <row r="328" spans="1:15" ht="13.8" thickBot="1" x14ac:dyDescent="0.3">
      <c r="A328" s="51"/>
    </row>
    <row r="329" spans="1:15" ht="13.8" thickBot="1" x14ac:dyDescent="0.3">
      <c r="A329" s="266" t="s">
        <v>53</v>
      </c>
      <c r="B329" s="267"/>
      <c r="C329" s="267"/>
      <c r="D329" s="267"/>
      <c r="E329" s="267"/>
      <c r="F329" s="267"/>
      <c r="G329" s="267"/>
      <c r="H329" s="267"/>
      <c r="I329" s="267"/>
      <c r="J329" s="267"/>
      <c r="K329" s="267"/>
      <c r="L329" s="267"/>
      <c r="M329" s="267"/>
      <c r="N329" s="267"/>
      <c r="O329" s="268"/>
    </row>
    <row r="330" spans="1:15" x14ac:dyDescent="0.25">
      <c r="A330" s="263" t="s">
        <v>1</v>
      </c>
      <c r="B330" s="264"/>
      <c r="C330" s="264"/>
      <c r="D330" s="264"/>
      <c r="E330" s="264"/>
      <c r="F330" s="264"/>
      <c r="G330" s="264"/>
      <c r="H330" s="264"/>
      <c r="I330" s="264"/>
      <c r="J330" s="264"/>
      <c r="K330" s="264"/>
      <c r="L330" s="264"/>
      <c r="M330" s="264"/>
      <c r="N330" s="264"/>
      <c r="O330" s="265"/>
    </row>
    <row r="331" spans="1:15" ht="14.4" thickBot="1" x14ac:dyDescent="0.35">
      <c r="A331" s="6" t="s">
        <v>2</v>
      </c>
      <c r="B331" s="7" t="s">
        <v>3</v>
      </c>
      <c r="C331" s="8" t="s">
        <v>4</v>
      </c>
      <c r="D331" s="7" t="s">
        <v>20</v>
      </c>
      <c r="E331" s="7" t="s">
        <v>5</v>
      </c>
      <c r="F331" s="7" t="s">
        <v>21</v>
      </c>
      <c r="G331" s="7" t="s">
        <v>6</v>
      </c>
      <c r="H331" s="7" t="s">
        <v>7</v>
      </c>
      <c r="I331" s="7" t="s">
        <v>8</v>
      </c>
      <c r="J331" s="7" t="s">
        <v>9</v>
      </c>
      <c r="K331" s="7"/>
      <c r="L331" s="7"/>
      <c r="M331" s="7" t="s">
        <v>23</v>
      </c>
      <c r="N331" s="7" t="s">
        <v>17</v>
      </c>
      <c r="O331" s="9" t="s">
        <v>10</v>
      </c>
    </row>
    <row r="332" spans="1:15" ht="13.8" thickTop="1" x14ac:dyDescent="0.25">
      <c r="A332" s="20">
        <v>36</v>
      </c>
      <c r="B332" s="16">
        <v>0</v>
      </c>
      <c r="C332" s="51">
        <v>36</v>
      </c>
      <c r="D332" s="51"/>
      <c r="E332" s="51"/>
      <c r="F332" s="51"/>
      <c r="G332" s="51"/>
      <c r="H332" s="16">
        <v>0</v>
      </c>
      <c r="I332" s="16" t="s">
        <v>13</v>
      </c>
      <c r="J332" s="51"/>
      <c r="K332" s="51"/>
      <c r="L332" s="187"/>
      <c r="M332" s="51">
        <v>62</v>
      </c>
      <c r="N332" s="51"/>
      <c r="O332" s="93"/>
    </row>
    <row r="333" spans="1:15" x14ac:dyDescent="0.25">
      <c r="A333" s="20">
        <v>42</v>
      </c>
      <c r="B333" s="16">
        <v>0</v>
      </c>
      <c r="C333" s="51">
        <v>42</v>
      </c>
      <c r="D333" s="51"/>
      <c r="E333" s="51"/>
      <c r="F333" s="51"/>
      <c r="G333" s="51"/>
      <c r="H333" s="16">
        <v>0</v>
      </c>
      <c r="I333" s="16" t="s">
        <v>13</v>
      </c>
      <c r="J333" s="51"/>
      <c r="K333" s="51"/>
      <c r="L333" s="187"/>
      <c r="M333" s="51">
        <v>72</v>
      </c>
      <c r="N333" s="51"/>
      <c r="O333" s="93"/>
    </row>
    <row r="334" spans="1:15" x14ac:dyDescent="0.25">
      <c r="A334" s="20">
        <v>48</v>
      </c>
      <c r="B334" s="16">
        <v>0</v>
      </c>
      <c r="C334" s="51">
        <v>48</v>
      </c>
      <c r="D334" s="51"/>
      <c r="E334" s="51"/>
      <c r="F334" s="51"/>
      <c r="G334" s="51"/>
      <c r="H334" s="16">
        <v>0</v>
      </c>
      <c r="I334" s="16" t="s">
        <v>13</v>
      </c>
      <c r="J334" s="51"/>
      <c r="K334" s="51"/>
      <c r="L334" s="187"/>
      <c r="M334" s="51">
        <v>82</v>
      </c>
      <c r="N334" s="51"/>
      <c r="O334" s="93"/>
    </row>
    <row r="335" spans="1:15" x14ac:dyDescent="0.25">
      <c r="A335" s="20">
        <v>54</v>
      </c>
      <c r="B335" s="16">
        <v>0</v>
      </c>
      <c r="C335" s="51">
        <v>54</v>
      </c>
      <c r="D335" s="51"/>
      <c r="E335" s="51"/>
      <c r="F335" s="51"/>
      <c r="G335" s="51"/>
      <c r="H335" s="16">
        <v>0</v>
      </c>
      <c r="I335" s="16" t="s">
        <v>13</v>
      </c>
      <c r="J335" s="51"/>
      <c r="K335" s="51"/>
      <c r="L335" s="187"/>
      <c r="M335" s="51">
        <v>92</v>
      </c>
      <c r="N335" s="51"/>
      <c r="O335" s="93"/>
    </row>
    <row r="336" spans="1:15" x14ac:dyDescent="0.25">
      <c r="A336" s="20">
        <v>60</v>
      </c>
      <c r="B336" s="16">
        <v>0</v>
      </c>
      <c r="C336" s="51">
        <v>60</v>
      </c>
      <c r="D336" s="51"/>
      <c r="E336" s="51"/>
      <c r="F336" s="51"/>
      <c r="G336" s="51"/>
      <c r="H336" s="16">
        <v>0</v>
      </c>
      <c r="I336" s="16" t="s">
        <v>13</v>
      </c>
      <c r="J336" s="51"/>
      <c r="K336" s="51"/>
      <c r="L336" s="187"/>
      <c r="M336" s="51">
        <v>103</v>
      </c>
      <c r="N336" s="51"/>
      <c r="O336" s="93"/>
    </row>
    <row r="337" spans="1:15" x14ac:dyDescent="0.25">
      <c r="A337" s="20">
        <v>66</v>
      </c>
      <c r="B337" s="16">
        <v>0</v>
      </c>
      <c r="C337" s="51">
        <v>66</v>
      </c>
      <c r="D337" s="51"/>
      <c r="E337" s="51"/>
      <c r="F337" s="51"/>
      <c r="G337" s="51"/>
      <c r="H337" s="16">
        <v>0</v>
      </c>
      <c r="I337" s="16" t="s">
        <v>13</v>
      </c>
      <c r="J337" s="51"/>
      <c r="K337" s="51"/>
      <c r="L337" s="187"/>
      <c r="M337" s="51">
        <v>113</v>
      </c>
      <c r="N337" s="51"/>
      <c r="O337" s="93"/>
    </row>
    <row r="338" spans="1:15" ht="13.8" thickBot="1" x14ac:dyDescent="0.3">
      <c r="A338" s="21">
        <v>72</v>
      </c>
      <c r="B338" s="18">
        <v>0</v>
      </c>
      <c r="C338" s="89">
        <v>72</v>
      </c>
      <c r="D338" s="89"/>
      <c r="E338" s="89"/>
      <c r="F338" s="89"/>
      <c r="G338" s="89"/>
      <c r="H338" s="18">
        <v>0</v>
      </c>
      <c r="I338" s="18" t="s">
        <v>13</v>
      </c>
      <c r="J338" s="89"/>
      <c r="K338" s="89"/>
      <c r="L338" s="188"/>
      <c r="M338" s="89">
        <v>123</v>
      </c>
      <c r="N338" s="89"/>
      <c r="O338" s="98"/>
    </row>
    <row r="339" spans="1:15" ht="13.8" thickBot="1" x14ac:dyDescent="0.3"/>
    <row r="340" spans="1:15" ht="13.8" thickBot="1" x14ac:dyDescent="0.3">
      <c r="A340" s="266" t="s">
        <v>55</v>
      </c>
      <c r="B340" s="267"/>
      <c r="C340" s="267"/>
      <c r="D340" s="267"/>
      <c r="E340" s="267"/>
      <c r="F340" s="267"/>
      <c r="G340" s="267"/>
      <c r="H340" s="267"/>
      <c r="I340" s="267"/>
      <c r="J340" s="267"/>
      <c r="K340" s="267"/>
      <c r="L340" s="267"/>
      <c r="M340" s="267"/>
      <c r="N340" s="267"/>
      <c r="O340" s="268"/>
    </row>
    <row r="341" spans="1:15" x14ac:dyDescent="0.25">
      <c r="A341" s="263" t="s">
        <v>1</v>
      </c>
      <c r="B341" s="264"/>
      <c r="C341" s="264"/>
      <c r="D341" s="264"/>
      <c r="E341" s="264"/>
      <c r="F341" s="264"/>
      <c r="G341" s="264"/>
      <c r="H341" s="264"/>
      <c r="I341" s="264"/>
      <c r="J341" s="264"/>
      <c r="K341" s="264"/>
      <c r="L341" s="264"/>
      <c r="M341" s="264"/>
      <c r="N341" s="264"/>
      <c r="O341" s="265"/>
    </row>
    <row r="342" spans="1:15" ht="14.4" thickBot="1" x14ac:dyDescent="0.35">
      <c r="A342" s="6" t="s">
        <v>2</v>
      </c>
      <c r="B342" s="7" t="s">
        <v>3</v>
      </c>
      <c r="C342" s="8" t="s">
        <v>4</v>
      </c>
      <c r="D342" s="7" t="s">
        <v>20</v>
      </c>
      <c r="E342" s="7" t="s">
        <v>5</v>
      </c>
      <c r="F342" s="7" t="s">
        <v>21</v>
      </c>
      <c r="G342" s="7" t="s">
        <v>6</v>
      </c>
      <c r="H342" s="7" t="s">
        <v>7</v>
      </c>
      <c r="I342" s="7" t="s">
        <v>8</v>
      </c>
      <c r="J342" s="7" t="s">
        <v>9</v>
      </c>
      <c r="K342" s="7"/>
      <c r="L342" s="7"/>
      <c r="M342" s="7" t="s">
        <v>23</v>
      </c>
      <c r="N342" s="7" t="s">
        <v>17</v>
      </c>
      <c r="O342" s="9" t="s">
        <v>10</v>
      </c>
    </row>
    <row r="343" spans="1:15" ht="13.8" thickTop="1" x14ac:dyDescent="0.25">
      <c r="A343" s="20">
        <v>48</v>
      </c>
      <c r="B343" s="16">
        <v>0</v>
      </c>
      <c r="C343" s="51">
        <v>48</v>
      </c>
      <c r="D343" s="51"/>
      <c r="E343" s="51"/>
      <c r="F343" s="51"/>
      <c r="G343" s="51"/>
      <c r="H343" s="16">
        <v>0</v>
      </c>
      <c r="I343" s="16" t="s">
        <v>13</v>
      </c>
      <c r="J343" s="51"/>
      <c r="K343" s="51"/>
      <c r="L343" s="187"/>
      <c r="M343" s="51">
        <v>100</v>
      </c>
      <c r="N343" s="51"/>
      <c r="O343" s="93"/>
    </row>
    <row r="344" spans="1:15" x14ac:dyDescent="0.25">
      <c r="A344" s="20">
        <v>54</v>
      </c>
      <c r="B344" s="16">
        <v>0</v>
      </c>
      <c r="C344" s="51">
        <v>54</v>
      </c>
      <c r="D344" s="51"/>
      <c r="E344" s="51"/>
      <c r="F344" s="51"/>
      <c r="G344" s="51"/>
      <c r="H344" s="16">
        <v>0</v>
      </c>
      <c r="I344" s="16" t="s">
        <v>13</v>
      </c>
      <c r="J344" s="51"/>
      <c r="K344" s="51"/>
      <c r="L344" s="187"/>
      <c r="M344" s="51">
        <v>112</v>
      </c>
      <c r="N344" s="51"/>
      <c r="O344" s="93"/>
    </row>
    <row r="345" spans="1:15" x14ac:dyDescent="0.25">
      <c r="A345" s="20">
        <v>60</v>
      </c>
      <c r="B345" s="16">
        <v>0</v>
      </c>
      <c r="C345" s="51">
        <v>60</v>
      </c>
      <c r="D345" s="51"/>
      <c r="E345" s="51"/>
      <c r="F345" s="51"/>
      <c r="G345" s="51"/>
      <c r="H345" s="16">
        <v>0</v>
      </c>
      <c r="I345" s="16" t="s">
        <v>13</v>
      </c>
      <c r="J345" s="51"/>
      <c r="K345" s="51"/>
      <c r="L345" s="187"/>
      <c r="M345" s="51">
        <v>124</v>
      </c>
      <c r="N345" s="51"/>
      <c r="O345" s="93"/>
    </row>
    <row r="346" spans="1:15" x14ac:dyDescent="0.25">
      <c r="A346" s="20">
        <v>66</v>
      </c>
      <c r="B346" s="16">
        <v>0</v>
      </c>
      <c r="C346" s="51">
        <v>66</v>
      </c>
      <c r="D346" s="51"/>
      <c r="E346" s="51"/>
      <c r="F346" s="51"/>
      <c r="G346" s="51"/>
      <c r="H346" s="16">
        <v>0</v>
      </c>
      <c r="I346" s="16" t="s">
        <v>13</v>
      </c>
      <c r="J346" s="51"/>
      <c r="K346" s="51"/>
      <c r="L346" s="187"/>
      <c r="M346" s="51">
        <v>137</v>
      </c>
      <c r="N346" s="51"/>
      <c r="O346" s="93"/>
    </row>
    <row r="347" spans="1:15" x14ac:dyDescent="0.25">
      <c r="A347" s="20">
        <v>72</v>
      </c>
      <c r="B347" s="16">
        <v>0</v>
      </c>
      <c r="C347" s="51">
        <v>72</v>
      </c>
      <c r="D347" s="51"/>
      <c r="E347" s="51"/>
      <c r="F347" s="51"/>
      <c r="G347" s="51"/>
      <c r="H347" s="16">
        <v>0</v>
      </c>
      <c r="I347" s="16" t="s">
        <v>13</v>
      </c>
      <c r="J347" s="51"/>
      <c r="K347" s="51"/>
      <c r="L347" s="187"/>
      <c r="M347" s="51">
        <v>149</v>
      </c>
      <c r="N347" s="51"/>
      <c r="O347" s="93"/>
    </row>
    <row r="348" spans="1:15" x14ac:dyDescent="0.25">
      <c r="A348" s="20">
        <v>78</v>
      </c>
      <c r="B348" s="16">
        <v>0</v>
      </c>
      <c r="C348" s="51">
        <v>78</v>
      </c>
      <c r="D348" s="51"/>
      <c r="E348" s="51"/>
      <c r="F348" s="51"/>
      <c r="G348" s="51"/>
      <c r="H348" s="16">
        <v>0</v>
      </c>
      <c r="I348" s="16" t="s">
        <v>13</v>
      </c>
      <c r="J348" s="51"/>
      <c r="K348" s="51"/>
      <c r="L348" s="187"/>
      <c r="M348" s="51">
        <v>161</v>
      </c>
      <c r="N348" s="51"/>
      <c r="O348" s="93"/>
    </row>
    <row r="349" spans="1:15" x14ac:dyDescent="0.25">
      <c r="A349" s="20">
        <v>84</v>
      </c>
      <c r="B349" s="16">
        <v>0</v>
      </c>
      <c r="C349" s="51">
        <v>84</v>
      </c>
      <c r="D349" s="51"/>
      <c r="E349" s="51"/>
      <c r="F349" s="51"/>
      <c r="G349" s="51"/>
      <c r="H349" s="16">
        <v>0</v>
      </c>
      <c r="I349" s="16" t="s">
        <v>13</v>
      </c>
      <c r="J349" s="51"/>
      <c r="K349" s="51"/>
      <c r="L349" s="187"/>
      <c r="M349" s="51">
        <v>173</v>
      </c>
      <c r="N349" s="51"/>
      <c r="O349" s="93"/>
    </row>
    <row r="350" spans="1:15" x14ac:dyDescent="0.25">
      <c r="A350" s="20">
        <v>90</v>
      </c>
      <c r="B350" s="16">
        <v>0</v>
      </c>
      <c r="C350" s="51">
        <v>90</v>
      </c>
      <c r="D350" s="51"/>
      <c r="E350" s="51"/>
      <c r="F350" s="51"/>
      <c r="G350" s="51"/>
      <c r="H350" s="16">
        <v>0</v>
      </c>
      <c r="I350" s="16" t="s">
        <v>13</v>
      </c>
      <c r="J350" s="51"/>
      <c r="K350" s="51"/>
      <c r="L350" s="187"/>
      <c r="M350" s="51">
        <v>186</v>
      </c>
      <c r="N350" s="51"/>
      <c r="O350" s="93"/>
    </row>
    <row r="351" spans="1:15" ht="13.8" thickBot="1" x14ac:dyDescent="0.3">
      <c r="A351" s="21">
        <v>96</v>
      </c>
      <c r="B351" s="18">
        <v>0</v>
      </c>
      <c r="C351" s="89">
        <v>96</v>
      </c>
      <c r="D351" s="89"/>
      <c r="E351" s="89"/>
      <c r="F351" s="89"/>
      <c r="G351" s="89"/>
      <c r="H351" s="18">
        <v>0</v>
      </c>
      <c r="I351" s="18" t="s">
        <v>13</v>
      </c>
      <c r="J351" s="89"/>
      <c r="K351" s="89"/>
      <c r="L351" s="188"/>
      <c r="M351" s="89">
        <v>198</v>
      </c>
      <c r="N351" s="89"/>
      <c r="O351" s="98"/>
    </row>
    <row r="352" spans="1:15" ht="13.8" thickBot="1" x14ac:dyDescent="0.3"/>
    <row r="353" spans="1:26" ht="13.8" thickBot="1" x14ac:dyDescent="0.3">
      <c r="A353" s="254" t="s">
        <v>76</v>
      </c>
      <c r="B353" s="255"/>
      <c r="C353" s="255"/>
      <c r="D353" s="255"/>
      <c r="E353" s="255"/>
      <c r="F353" s="255"/>
      <c r="G353" s="255"/>
      <c r="H353" s="255"/>
      <c r="I353" s="255"/>
      <c r="J353" s="255"/>
      <c r="K353" s="255"/>
      <c r="L353" s="255"/>
      <c r="M353" s="255"/>
      <c r="N353" s="255"/>
      <c r="O353" s="256"/>
      <c r="S353" t="s">
        <v>115</v>
      </c>
      <c r="T353" s="117" t="s">
        <v>136</v>
      </c>
      <c r="U353" s="118"/>
      <c r="V353" s="118"/>
      <c r="W353" s="119"/>
    </row>
    <row r="354" spans="1:26" x14ac:dyDescent="0.25">
      <c r="A354" s="248" t="s">
        <v>145</v>
      </c>
      <c r="B354" s="249"/>
      <c r="C354" s="249"/>
      <c r="D354" s="249"/>
      <c r="E354" s="249"/>
      <c r="F354" s="249"/>
      <c r="G354" s="249"/>
      <c r="H354" s="249"/>
      <c r="I354" s="249"/>
      <c r="J354" s="249"/>
      <c r="K354" s="249"/>
      <c r="L354" s="249"/>
      <c r="M354" s="249"/>
      <c r="N354" s="249"/>
      <c r="O354" s="250"/>
      <c r="T354" s="120" t="s">
        <v>137</v>
      </c>
      <c r="U354" s="78"/>
      <c r="V354" s="78"/>
      <c r="W354" s="121"/>
    </row>
    <row r="355" spans="1:26" ht="14.4" thickBot="1" x14ac:dyDescent="0.35">
      <c r="A355" s="6" t="s">
        <v>2</v>
      </c>
      <c r="B355" s="7" t="s">
        <v>3</v>
      </c>
      <c r="C355" s="8" t="s">
        <v>4</v>
      </c>
      <c r="D355" s="7" t="s">
        <v>20</v>
      </c>
      <c r="E355" s="7" t="s">
        <v>5</v>
      </c>
      <c r="F355" s="7" t="s">
        <v>21</v>
      </c>
      <c r="G355" s="7" t="s">
        <v>6</v>
      </c>
      <c r="H355" s="7" t="s">
        <v>7</v>
      </c>
      <c r="I355" s="7" t="s">
        <v>8</v>
      </c>
      <c r="J355" s="7" t="s">
        <v>9</v>
      </c>
      <c r="K355" s="7"/>
      <c r="L355" s="7" t="s">
        <v>146</v>
      </c>
      <c r="M355" s="7" t="s">
        <v>23</v>
      </c>
      <c r="N355" s="7" t="s">
        <v>17</v>
      </c>
      <c r="O355" s="9" t="s">
        <v>10</v>
      </c>
      <c r="T355" s="122" t="s">
        <v>138</v>
      </c>
      <c r="U355" s="123"/>
      <c r="V355" s="78"/>
      <c r="W355" s="121"/>
    </row>
    <row r="356" spans="1:26" ht="13.8" thickTop="1" x14ac:dyDescent="0.25">
      <c r="A356" s="27">
        <v>0.5</v>
      </c>
      <c r="B356" s="16">
        <v>50</v>
      </c>
      <c r="C356" s="16">
        <f t="shared" ref="C356:C457" si="33">A356+B356</f>
        <v>50.5</v>
      </c>
      <c r="D356" s="51"/>
      <c r="E356" s="16">
        <v>0.71599999999999997</v>
      </c>
      <c r="F356" s="51"/>
      <c r="G356" s="16" t="s">
        <v>9</v>
      </c>
      <c r="H356" s="16">
        <v>50</v>
      </c>
      <c r="I356" s="16" t="s">
        <v>15</v>
      </c>
      <c r="J356" s="16">
        <v>32.5</v>
      </c>
      <c r="K356" s="51"/>
      <c r="L356" s="187"/>
      <c r="M356" s="51"/>
      <c r="N356" s="16">
        <v>150</v>
      </c>
      <c r="O356" s="104">
        <v>0.01</v>
      </c>
      <c r="P356" s="16">
        <v>0.5</v>
      </c>
      <c r="Q356" s="16">
        <v>50</v>
      </c>
      <c r="S356" s="16"/>
      <c r="T356" s="124" t="s">
        <v>139</v>
      </c>
      <c r="U356" s="125"/>
      <c r="V356" s="125"/>
      <c r="W356" s="126"/>
      <c r="Y356" s="83"/>
      <c r="Z356" s="82"/>
    </row>
    <row r="357" spans="1:26" x14ac:dyDescent="0.25">
      <c r="A357" s="27">
        <v>0.75</v>
      </c>
      <c r="B357" s="16">
        <v>50</v>
      </c>
      <c r="C357" s="16">
        <f t="shared" si="33"/>
        <v>50.75</v>
      </c>
      <c r="D357" s="51"/>
      <c r="E357" s="16">
        <v>0.92600000000000005</v>
      </c>
      <c r="F357" s="51"/>
      <c r="G357" s="16" t="s">
        <v>9</v>
      </c>
      <c r="H357" s="16">
        <v>50</v>
      </c>
      <c r="I357" s="16" t="s">
        <v>15</v>
      </c>
      <c r="J357" s="16">
        <v>32.5</v>
      </c>
      <c r="K357" s="51"/>
      <c r="L357" s="187"/>
      <c r="M357" s="51"/>
      <c r="N357" s="16">
        <v>150</v>
      </c>
      <c r="O357" s="104">
        <v>0.01</v>
      </c>
      <c r="P357" s="16">
        <v>0.75</v>
      </c>
      <c r="Q357" s="16">
        <v>65</v>
      </c>
      <c r="Y357" s="83"/>
      <c r="Z357" s="82"/>
    </row>
    <row r="358" spans="1:26" x14ac:dyDescent="0.25">
      <c r="A358" s="27">
        <v>1</v>
      </c>
      <c r="B358" s="16">
        <v>50</v>
      </c>
      <c r="C358" s="16">
        <f t="shared" si="33"/>
        <v>51</v>
      </c>
      <c r="D358" s="51"/>
      <c r="E358" s="16">
        <v>1.1909999999999998</v>
      </c>
      <c r="F358" s="51"/>
      <c r="G358" s="16" t="s">
        <v>9</v>
      </c>
      <c r="H358" s="16">
        <v>50</v>
      </c>
      <c r="I358" s="16" t="s">
        <v>15</v>
      </c>
      <c r="J358" s="16">
        <v>32.5</v>
      </c>
      <c r="K358" s="51"/>
      <c r="L358" s="187"/>
      <c r="M358" s="51"/>
      <c r="N358" s="16">
        <v>150</v>
      </c>
      <c r="O358" s="104">
        <v>0.01</v>
      </c>
      <c r="P358" s="16">
        <v>1</v>
      </c>
      <c r="Q358" s="16">
        <v>80</v>
      </c>
      <c r="S358" t="s">
        <v>115</v>
      </c>
      <c r="T358" s="139" t="s">
        <v>143</v>
      </c>
      <c r="U358" s="140"/>
      <c r="V358" s="140"/>
      <c r="W358" s="140"/>
      <c r="X358" s="141"/>
      <c r="Y358" s="83"/>
      <c r="Z358" s="82"/>
    </row>
    <row r="359" spans="1:26" x14ac:dyDescent="0.25">
      <c r="A359" s="27">
        <v>1.25</v>
      </c>
      <c r="B359" s="16">
        <v>50</v>
      </c>
      <c r="C359" s="16">
        <f t="shared" si="33"/>
        <v>51.25</v>
      </c>
      <c r="D359" s="51"/>
      <c r="E359" s="16">
        <v>1.536</v>
      </c>
      <c r="F359" s="51"/>
      <c r="G359" s="16" t="s">
        <v>9</v>
      </c>
      <c r="H359" s="16">
        <v>50</v>
      </c>
      <c r="I359" s="16" t="s">
        <v>15</v>
      </c>
      <c r="J359" s="16">
        <v>32.5</v>
      </c>
      <c r="K359" s="51"/>
      <c r="L359" s="187"/>
      <c r="M359" s="51"/>
      <c r="N359" s="16">
        <v>150</v>
      </c>
      <c r="O359" s="104">
        <v>0.01</v>
      </c>
      <c r="P359" s="16">
        <v>1.25</v>
      </c>
      <c r="Q359" s="16">
        <v>100</v>
      </c>
      <c r="T359" s="142" t="s">
        <v>144</v>
      </c>
      <c r="U359" s="143"/>
      <c r="V359" s="143"/>
      <c r="W359" s="143"/>
      <c r="X359" s="144"/>
      <c r="Y359" s="83"/>
      <c r="Z359" s="82"/>
    </row>
    <row r="360" spans="1:26" x14ac:dyDescent="0.25">
      <c r="A360" s="27">
        <v>1.5</v>
      </c>
      <c r="B360" s="16">
        <v>50</v>
      </c>
      <c r="C360" s="16">
        <f t="shared" si="33"/>
        <v>51.5</v>
      </c>
      <c r="D360" s="51"/>
      <c r="E360" s="16">
        <v>1.7759999999999998</v>
      </c>
      <c r="F360" s="51"/>
      <c r="G360" s="16" t="s">
        <v>9</v>
      </c>
      <c r="H360" s="16">
        <v>50</v>
      </c>
      <c r="I360" s="16" t="s">
        <v>15</v>
      </c>
      <c r="J360" s="16">
        <v>32.5</v>
      </c>
      <c r="K360" s="51"/>
      <c r="L360" s="187"/>
      <c r="M360" s="51"/>
      <c r="N360" s="16">
        <v>150</v>
      </c>
      <c r="O360" s="104">
        <v>0.01</v>
      </c>
      <c r="P360" s="16">
        <v>1.5</v>
      </c>
      <c r="Q360" s="16">
        <v>110</v>
      </c>
      <c r="T360" s="145" t="s">
        <v>138</v>
      </c>
      <c r="U360" s="146"/>
      <c r="V360" s="143"/>
      <c r="W360" s="143"/>
      <c r="X360" s="144"/>
      <c r="Y360" s="83"/>
      <c r="Z360" s="82"/>
    </row>
    <row r="361" spans="1:26" x14ac:dyDescent="0.25">
      <c r="A361" s="27">
        <v>2</v>
      </c>
      <c r="B361" s="16">
        <v>50</v>
      </c>
      <c r="C361" s="16">
        <f t="shared" si="33"/>
        <v>52</v>
      </c>
      <c r="D361" s="51"/>
      <c r="E361" s="16">
        <v>2.2290000000000001</v>
      </c>
      <c r="F361" s="51"/>
      <c r="G361" s="16" t="s">
        <v>9</v>
      </c>
      <c r="H361" s="16">
        <v>50</v>
      </c>
      <c r="I361" s="16" t="s">
        <v>15</v>
      </c>
      <c r="J361" s="16">
        <v>32.5</v>
      </c>
      <c r="K361" s="51"/>
      <c r="L361" s="187"/>
      <c r="M361" s="51"/>
      <c r="N361" s="16">
        <v>150</v>
      </c>
      <c r="O361" s="104">
        <v>0.01</v>
      </c>
      <c r="P361" s="16">
        <v>2</v>
      </c>
      <c r="Q361" s="16">
        <v>128</v>
      </c>
      <c r="S361" s="16"/>
      <c r="T361" s="147" t="s">
        <v>139</v>
      </c>
      <c r="U361" s="148"/>
      <c r="V361" s="149"/>
      <c r="W361" s="149"/>
      <c r="X361" s="150"/>
      <c r="Y361" s="83"/>
      <c r="Z361" s="82"/>
    </row>
    <row r="362" spans="1:26" x14ac:dyDescent="0.25">
      <c r="A362" s="27">
        <v>3</v>
      </c>
      <c r="B362" s="16">
        <v>50</v>
      </c>
      <c r="C362" s="16">
        <f t="shared" si="33"/>
        <v>53</v>
      </c>
      <c r="D362" s="51"/>
      <c r="E362" s="16">
        <v>3.2839999999999998</v>
      </c>
      <c r="F362" s="51"/>
      <c r="G362" s="16" t="s">
        <v>9</v>
      </c>
      <c r="H362" s="16">
        <v>50</v>
      </c>
      <c r="I362" s="16" t="s">
        <v>15</v>
      </c>
      <c r="J362" s="16">
        <v>32.5</v>
      </c>
      <c r="K362" s="51"/>
      <c r="L362" s="187"/>
      <c r="M362" s="51"/>
      <c r="N362" s="16">
        <v>150</v>
      </c>
      <c r="O362" s="104">
        <v>0.01</v>
      </c>
      <c r="P362" s="16">
        <v>3</v>
      </c>
      <c r="Q362" s="16">
        <v>160</v>
      </c>
      <c r="S362" s="16"/>
      <c r="T362" s="16"/>
      <c r="U362" s="5"/>
      <c r="Y362" s="83"/>
      <c r="Z362" s="82"/>
    </row>
    <row r="363" spans="1:26" x14ac:dyDescent="0.25">
      <c r="A363" s="146">
        <v>4</v>
      </c>
      <c r="B363" s="146">
        <v>50</v>
      </c>
      <c r="C363" s="146">
        <f t="shared" ref="C363:C372" si="34">A363+B363</f>
        <v>54</v>
      </c>
      <c r="D363" s="143">
        <v>4.5</v>
      </c>
      <c r="E363" s="146">
        <f>D363-2*F363</f>
        <v>4.2240000000000002</v>
      </c>
      <c r="F363" s="143">
        <v>0.13800000000000001</v>
      </c>
      <c r="G363" s="146" t="s">
        <v>9</v>
      </c>
      <c r="H363" s="146">
        <v>50</v>
      </c>
      <c r="I363" s="146" t="s">
        <v>15</v>
      </c>
      <c r="J363" s="146">
        <v>32.5</v>
      </c>
      <c r="K363" s="143"/>
      <c r="L363" s="153" t="s">
        <v>147</v>
      </c>
      <c r="M363" s="143">
        <v>0.83</v>
      </c>
      <c r="N363" s="146">
        <v>150</v>
      </c>
      <c r="O363" s="151">
        <v>0.01</v>
      </c>
      <c r="P363" s="16">
        <v>4</v>
      </c>
      <c r="Q363" s="16">
        <v>200</v>
      </c>
      <c r="S363" t="s">
        <v>115</v>
      </c>
      <c r="T363" s="154" t="s">
        <v>141</v>
      </c>
      <c r="U363" s="155"/>
      <c r="V363" s="156"/>
      <c r="W363" s="156"/>
      <c r="X363" s="157"/>
      <c r="Y363" s="83"/>
      <c r="Z363" s="82"/>
    </row>
    <row r="364" spans="1:26" x14ac:dyDescent="0.25">
      <c r="A364" s="146">
        <v>6</v>
      </c>
      <c r="B364" s="146">
        <v>50</v>
      </c>
      <c r="C364" s="146">
        <f t="shared" si="34"/>
        <v>56</v>
      </c>
      <c r="D364" s="143">
        <v>6.625</v>
      </c>
      <c r="E364" s="146">
        <f>D364-2*F364</f>
        <v>6.2169999999999996</v>
      </c>
      <c r="F364" s="143">
        <v>0.20399999999999999</v>
      </c>
      <c r="G364" s="146" t="s">
        <v>9</v>
      </c>
      <c r="H364" s="146">
        <v>50</v>
      </c>
      <c r="I364" s="146" t="s">
        <v>15</v>
      </c>
      <c r="J364" s="146">
        <v>32.5</v>
      </c>
      <c r="K364" s="143"/>
      <c r="L364" s="153" t="s">
        <v>147</v>
      </c>
      <c r="M364" s="143">
        <v>1.8</v>
      </c>
      <c r="N364" s="146">
        <v>150</v>
      </c>
      <c r="O364" s="151">
        <v>0.01</v>
      </c>
      <c r="P364" s="16">
        <v>6</v>
      </c>
      <c r="Q364" s="16">
        <v>267</v>
      </c>
      <c r="T364" s="158" t="s">
        <v>142</v>
      </c>
      <c r="U364" s="159"/>
      <c r="V364" s="160"/>
      <c r="W364" s="160"/>
      <c r="X364" s="161"/>
      <c r="Y364" s="83"/>
      <c r="Z364" s="82"/>
    </row>
    <row r="365" spans="1:26" x14ac:dyDescent="0.25">
      <c r="A365" s="146">
        <v>8</v>
      </c>
      <c r="B365" s="146">
        <v>50</v>
      </c>
      <c r="C365" s="146">
        <f t="shared" si="34"/>
        <v>58</v>
      </c>
      <c r="D365" s="143">
        <v>8.625</v>
      </c>
      <c r="E365" s="146">
        <f>D365-2*F365</f>
        <v>8.0950000000000006</v>
      </c>
      <c r="F365" s="143">
        <v>0.26500000000000001</v>
      </c>
      <c r="G365" s="146" t="s">
        <v>9</v>
      </c>
      <c r="H365" s="146">
        <v>50</v>
      </c>
      <c r="I365" s="146" t="s">
        <v>15</v>
      </c>
      <c r="J365" s="146">
        <v>32.5</v>
      </c>
      <c r="K365" s="143"/>
      <c r="L365" s="153" t="s">
        <v>147</v>
      </c>
      <c r="M365" s="143">
        <v>3.05</v>
      </c>
      <c r="N365" s="146">
        <v>150</v>
      </c>
      <c r="O365" s="151">
        <v>0.01</v>
      </c>
      <c r="P365" s="16">
        <v>8</v>
      </c>
      <c r="T365" s="162" t="s">
        <v>138</v>
      </c>
      <c r="U365" s="159"/>
      <c r="V365" s="160"/>
      <c r="W365" s="160"/>
      <c r="X365" s="161"/>
      <c r="Y365" s="83"/>
      <c r="Z365" s="82"/>
    </row>
    <row r="366" spans="1:26" x14ac:dyDescent="0.25">
      <c r="A366" s="146">
        <v>10</v>
      </c>
      <c r="B366" s="146">
        <v>50</v>
      </c>
      <c r="C366" s="146">
        <f t="shared" si="34"/>
        <v>60</v>
      </c>
      <c r="D366" s="143">
        <v>10.75</v>
      </c>
      <c r="E366" s="146">
        <f>D366-2*F366</f>
        <v>10.087999999999999</v>
      </c>
      <c r="F366" s="143">
        <v>0.33100000000000002</v>
      </c>
      <c r="G366" s="146" t="s">
        <v>9</v>
      </c>
      <c r="H366" s="146">
        <v>50</v>
      </c>
      <c r="I366" s="146" t="s">
        <v>15</v>
      </c>
      <c r="J366" s="146">
        <v>32.5</v>
      </c>
      <c r="K366" s="143"/>
      <c r="L366" s="153" t="s">
        <v>147</v>
      </c>
      <c r="M366" s="143">
        <v>4.74</v>
      </c>
      <c r="N366" s="146">
        <v>150</v>
      </c>
      <c r="O366" s="151">
        <v>0.01</v>
      </c>
      <c r="P366" s="16">
        <v>10</v>
      </c>
      <c r="S366" s="16"/>
      <c r="T366" s="163"/>
      <c r="U366" s="164"/>
      <c r="V366" s="165"/>
      <c r="W366" s="165"/>
      <c r="X366" s="166"/>
      <c r="Y366" s="83"/>
      <c r="Z366" s="82"/>
    </row>
    <row r="367" spans="1:26" x14ac:dyDescent="0.25">
      <c r="A367" s="146">
        <v>12</v>
      </c>
      <c r="B367" s="146">
        <v>50</v>
      </c>
      <c r="C367" s="146">
        <f t="shared" si="34"/>
        <v>62</v>
      </c>
      <c r="D367" s="143">
        <v>12.75</v>
      </c>
      <c r="E367" s="146">
        <f>D367-2*F367</f>
        <v>11.965999999999999</v>
      </c>
      <c r="F367" s="143">
        <v>0.39200000000000002</v>
      </c>
      <c r="G367" s="146" t="s">
        <v>9</v>
      </c>
      <c r="H367" s="146">
        <v>50</v>
      </c>
      <c r="I367" s="146" t="s">
        <v>15</v>
      </c>
      <c r="J367" s="146">
        <v>32.5</v>
      </c>
      <c r="K367" s="143"/>
      <c r="L367" s="153" t="s">
        <v>147</v>
      </c>
      <c r="M367" s="143">
        <v>6.67</v>
      </c>
      <c r="N367" s="146">
        <v>150</v>
      </c>
      <c r="O367" s="151">
        <v>0.01</v>
      </c>
      <c r="P367" s="16">
        <v>12</v>
      </c>
      <c r="S367" s="16"/>
      <c r="T367" s="16"/>
      <c r="U367" s="5"/>
      <c r="Y367" s="83"/>
      <c r="Z367" s="82"/>
    </row>
    <row r="368" spans="1:26" x14ac:dyDescent="0.25">
      <c r="A368" s="27">
        <v>0.5</v>
      </c>
      <c r="B368" s="16">
        <v>65</v>
      </c>
      <c r="C368" s="16">
        <f t="shared" si="34"/>
        <v>65.5</v>
      </c>
      <c r="D368" s="51"/>
      <c r="E368" s="16">
        <v>0.71599999999999997</v>
      </c>
      <c r="F368" s="51"/>
      <c r="G368" s="16" t="s">
        <v>9</v>
      </c>
      <c r="H368" s="16">
        <v>65</v>
      </c>
      <c r="I368" s="16" t="s">
        <v>15</v>
      </c>
      <c r="J368" s="16">
        <v>26</v>
      </c>
      <c r="K368" s="51"/>
      <c r="L368" s="187"/>
      <c r="M368" s="51"/>
      <c r="N368" s="16">
        <v>150</v>
      </c>
      <c r="O368" s="104">
        <v>0.01</v>
      </c>
      <c r="P368" s="16"/>
      <c r="S368" s="16"/>
      <c r="T368" s="16"/>
      <c r="U368" s="5"/>
      <c r="Y368" s="83"/>
      <c r="Z368" s="82"/>
    </row>
    <row r="369" spans="1:26" x14ac:dyDescent="0.25">
      <c r="A369" s="27">
        <v>0.75</v>
      </c>
      <c r="B369" s="16">
        <v>65</v>
      </c>
      <c r="C369" s="16">
        <f t="shared" si="34"/>
        <v>65.75</v>
      </c>
      <c r="D369" s="51"/>
      <c r="E369" s="16">
        <v>0.92600000000000005</v>
      </c>
      <c r="F369" s="51"/>
      <c r="G369" s="16" t="s">
        <v>9</v>
      </c>
      <c r="H369" s="16">
        <v>65</v>
      </c>
      <c r="I369" s="16" t="s">
        <v>15</v>
      </c>
      <c r="J369" s="16">
        <v>26</v>
      </c>
      <c r="K369" s="51"/>
      <c r="L369" s="187"/>
      <c r="M369" s="51"/>
      <c r="N369" s="16">
        <v>150</v>
      </c>
      <c r="O369" s="104">
        <v>0.01</v>
      </c>
      <c r="P369" s="16"/>
      <c r="S369" s="16"/>
      <c r="T369" s="16"/>
      <c r="U369" s="5"/>
      <c r="Y369" s="83"/>
      <c r="Z369" s="82"/>
    </row>
    <row r="370" spans="1:26" x14ac:dyDescent="0.25">
      <c r="A370" s="27">
        <v>1</v>
      </c>
      <c r="B370" s="16">
        <v>65</v>
      </c>
      <c r="C370" s="16">
        <f t="shared" si="34"/>
        <v>66</v>
      </c>
      <c r="D370" s="51"/>
      <c r="E370" s="16">
        <v>1.1909999999999998</v>
      </c>
      <c r="F370" s="51"/>
      <c r="G370" s="16" t="s">
        <v>9</v>
      </c>
      <c r="H370" s="16">
        <v>65</v>
      </c>
      <c r="I370" s="16" t="s">
        <v>15</v>
      </c>
      <c r="J370" s="16">
        <v>26</v>
      </c>
      <c r="K370" s="51"/>
      <c r="L370" s="187"/>
      <c r="M370" s="51"/>
      <c r="N370" s="16">
        <v>150</v>
      </c>
      <c r="O370" s="104">
        <v>0.01</v>
      </c>
      <c r="P370" s="16"/>
      <c r="S370" s="16"/>
      <c r="T370" s="16"/>
      <c r="U370" s="5"/>
      <c r="Y370" s="83"/>
      <c r="Z370" s="82"/>
    </row>
    <row r="371" spans="1:26" x14ac:dyDescent="0.25">
      <c r="A371" s="27">
        <v>1.25</v>
      </c>
      <c r="B371" s="16">
        <v>65</v>
      </c>
      <c r="C371" s="16">
        <f t="shared" si="34"/>
        <v>66.25</v>
      </c>
      <c r="D371" s="51"/>
      <c r="E371" s="16">
        <v>1.532</v>
      </c>
      <c r="F371" s="51"/>
      <c r="G371" s="16" t="s">
        <v>9</v>
      </c>
      <c r="H371" s="16">
        <v>65</v>
      </c>
      <c r="I371" s="16" t="s">
        <v>15</v>
      </c>
      <c r="J371" s="16">
        <v>26</v>
      </c>
      <c r="K371" s="51"/>
      <c r="L371" s="187"/>
      <c r="M371" s="51"/>
      <c r="N371" s="16">
        <v>150</v>
      </c>
      <c r="O371" s="104">
        <v>0.01</v>
      </c>
      <c r="P371" s="16"/>
      <c r="S371" s="16"/>
      <c r="T371" s="16"/>
      <c r="U371" s="5"/>
      <c r="Y371" s="83"/>
      <c r="Z371" s="82"/>
    </row>
    <row r="372" spans="1:26" x14ac:dyDescent="0.25">
      <c r="A372" s="27">
        <v>1.5</v>
      </c>
      <c r="B372" s="16">
        <v>65</v>
      </c>
      <c r="C372" s="16">
        <f t="shared" si="34"/>
        <v>66.5</v>
      </c>
      <c r="D372" s="51"/>
      <c r="E372" s="16">
        <v>1.754</v>
      </c>
      <c r="F372" s="51"/>
      <c r="G372" s="16" t="s">
        <v>9</v>
      </c>
      <c r="H372" s="16">
        <v>65</v>
      </c>
      <c r="I372" s="16" t="s">
        <v>15</v>
      </c>
      <c r="J372" s="16">
        <v>26</v>
      </c>
      <c r="K372" s="51"/>
      <c r="L372" s="187"/>
      <c r="M372" s="51"/>
      <c r="N372" s="16">
        <v>150</v>
      </c>
      <c r="O372" s="104">
        <v>0.01</v>
      </c>
      <c r="P372" s="16"/>
      <c r="S372" s="16"/>
      <c r="T372" s="16"/>
      <c r="U372" s="5"/>
      <c r="Y372" s="83"/>
      <c r="Z372" s="82"/>
    </row>
    <row r="373" spans="1:26" x14ac:dyDescent="0.25">
      <c r="A373" s="27">
        <v>2</v>
      </c>
      <c r="B373" s="16">
        <v>65</v>
      </c>
      <c r="C373" s="16">
        <f t="shared" si="33"/>
        <v>67</v>
      </c>
      <c r="D373" s="51"/>
      <c r="E373" s="16">
        <v>2.1930000000000001</v>
      </c>
      <c r="F373" s="51"/>
      <c r="G373" s="16" t="s">
        <v>9</v>
      </c>
      <c r="H373" s="16">
        <v>65</v>
      </c>
      <c r="I373" s="16" t="s">
        <v>15</v>
      </c>
      <c r="J373" s="16">
        <v>26</v>
      </c>
      <c r="K373" s="51"/>
      <c r="L373" s="187"/>
      <c r="M373" s="51"/>
      <c r="N373" s="16">
        <v>150</v>
      </c>
      <c r="O373" s="104">
        <v>0.01</v>
      </c>
      <c r="S373" s="16"/>
      <c r="T373" s="16"/>
      <c r="U373" s="5"/>
      <c r="Y373" s="83"/>
      <c r="Z373" s="82"/>
    </row>
    <row r="374" spans="1:26" x14ac:dyDescent="0.25">
      <c r="A374" s="152">
        <v>3</v>
      </c>
      <c r="B374" s="146">
        <v>65</v>
      </c>
      <c r="C374" s="146">
        <f t="shared" si="33"/>
        <v>68</v>
      </c>
      <c r="D374" s="143">
        <v>3.5</v>
      </c>
      <c r="E374" s="146">
        <f t="shared" ref="E374:E379" si="35">D374-2*F374</f>
        <v>3.23</v>
      </c>
      <c r="F374" s="143">
        <v>0.13500000000000001</v>
      </c>
      <c r="G374" s="146" t="s">
        <v>9</v>
      </c>
      <c r="H374" s="146">
        <v>65</v>
      </c>
      <c r="I374" s="146" t="s">
        <v>15</v>
      </c>
      <c r="J374" s="146">
        <v>26</v>
      </c>
      <c r="K374" s="143"/>
      <c r="L374" s="153" t="s">
        <v>148</v>
      </c>
      <c r="M374" s="143">
        <v>0.62</v>
      </c>
      <c r="N374" s="146">
        <v>150</v>
      </c>
      <c r="O374" s="151">
        <v>0.01</v>
      </c>
      <c r="S374" s="16"/>
      <c r="T374" s="16"/>
      <c r="U374" s="5"/>
      <c r="Y374" s="83"/>
      <c r="Z374" s="82"/>
    </row>
    <row r="375" spans="1:26" x14ac:dyDescent="0.25">
      <c r="A375" s="146">
        <v>4</v>
      </c>
      <c r="B375" s="146">
        <v>65</v>
      </c>
      <c r="C375" s="146">
        <f>A375+B375</f>
        <v>69</v>
      </c>
      <c r="D375" s="143">
        <v>4.5</v>
      </c>
      <c r="E375" s="146">
        <f t="shared" si="35"/>
        <v>4.1539999999999999</v>
      </c>
      <c r="F375" s="143">
        <v>0.17299999999999999</v>
      </c>
      <c r="G375" s="146" t="s">
        <v>9</v>
      </c>
      <c r="H375" s="146">
        <v>65</v>
      </c>
      <c r="I375" s="146" t="s">
        <v>15</v>
      </c>
      <c r="J375" s="146">
        <v>26</v>
      </c>
      <c r="K375" s="143"/>
      <c r="L375" s="153" t="s">
        <v>147</v>
      </c>
      <c r="M375" s="143">
        <v>1.03</v>
      </c>
      <c r="N375" s="146">
        <v>150</v>
      </c>
      <c r="O375" s="151">
        <v>0.01</v>
      </c>
      <c r="S375" s="16"/>
      <c r="T375" s="16"/>
      <c r="U375" s="5"/>
      <c r="Y375" s="83"/>
      <c r="Z375" s="82"/>
    </row>
    <row r="376" spans="1:26" x14ac:dyDescent="0.25">
      <c r="A376" s="146">
        <v>6</v>
      </c>
      <c r="B376" s="146">
        <v>65</v>
      </c>
      <c r="C376" s="146">
        <f>A376+B376</f>
        <v>71</v>
      </c>
      <c r="D376" s="143">
        <v>6.625</v>
      </c>
      <c r="E376" s="146">
        <f t="shared" si="35"/>
        <v>6.1150000000000002</v>
      </c>
      <c r="F376" s="143">
        <v>0.255</v>
      </c>
      <c r="G376" s="146" t="s">
        <v>9</v>
      </c>
      <c r="H376" s="146">
        <v>65</v>
      </c>
      <c r="I376" s="146" t="s">
        <v>15</v>
      </c>
      <c r="J376" s="146">
        <v>26</v>
      </c>
      <c r="K376" s="143"/>
      <c r="L376" s="153" t="s">
        <v>147</v>
      </c>
      <c r="M376" s="143">
        <v>2.23</v>
      </c>
      <c r="N376" s="146">
        <v>150</v>
      </c>
      <c r="O376" s="151">
        <v>0.01</v>
      </c>
      <c r="S376" s="16"/>
      <c r="T376" s="16"/>
      <c r="U376" s="5"/>
      <c r="Y376" s="83"/>
      <c r="Z376" s="82"/>
    </row>
    <row r="377" spans="1:26" x14ac:dyDescent="0.25">
      <c r="A377" s="146">
        <v>8</v>
      </c>
      <c r="B377" s="146">
        <v>65</v>
      </c>
      <c r="C377" s="146">
        <f>A377+B377</f>
        <v>73</v>
      </c>
      <c r="D377" s="143">
        <v>8.625</v>
      </c>
      <c r="E377" s="146">
        <f t="shared" si="35"/>
        <v>7.9610000000000003</v>
      </c>
      <c r="F377" s="143">
        <v>0.33200000000000002</v>
      </c>
      <c r="G377" s="146" t="s">
        <v>9</v>
      </c>
      <c r="H377" s="146">
        <v>65</v>
      </c>
      <c r="I377" s="146" t="s">
        <v>15</v>
      </c>
      <c r="J377" s="146">
        <v>26</v>
      </c>
      <c r="K377" s="143"/>
      <c r="L377" s="153" t="s">
        <v>147</v>
      </c>
      <c r="M377" s="143">
        <v>3.78</v>
      </c>
      <c r="N377" s="146">
        <v>150</v>
      </c>
      <c r="O377" s="151">
        <v>0.01</v>
      </c>
      <c r="S377" s="16"/>
      <c r="T377" s="16"/>
      <c r="U377" s="5"/>
      <c r="Y377" s="83"/>
      <c r="Z377" s="82"/>
    </row>
    <row r="378" spans="1:26" x14ac:dyDescent="0.25">
      <c r="A378" s="146">
        <v>10</v>
      </c>
      <c r="B378" s="146">
        <v>65</v>
      </c>
      <c r="C378" s="146">
        <f>A378+B378</f>
        <v>75</v>
      </c>
      <c r="D378" s="143">
        <v>10.75</v>
      </c>
      <c r="E378" s="146">
        <f t="shared" si="35"/>
        <v>9.9239999999999995</v>
      </c>
      <c r="F378" s="143">
        <v>0.41299999999999998</v>
      </c>
      <c r="G378" s="146" t="s">
        <v>9</v>
      </c>
      <c r="H378" s="146">
        <v>65</v>
      </c>
      <c r="I378" s="146" t="s">
        <v>15</v>
      </c>
      <c r="J378" s="146">
        <v>26</v>
      </c>
      <c r="K378" s="143"/>
      <c r="L378" s="153" t="s">
        <v>147</v>
      </c>
      <c r="M378" s="143">
        <v>5.88</v>
      </c>
      <c r="N378" s="146">
        <v>150</v>
      </c>
      <c r="O378" s="151">
        <v>0.01</v>
      </c>
      <c r="S378" s="16"/>
      <c r="T378" s="16"/>
      <c r="U378" s="5"/>
      <c r="Y378" s="83"/>
      <c r="Z378" s="82"/>
    </row>
    <row r="379" spans="1:26" x14ac:dyDescent="0.25">
      <c r="A379" s="146">
        <v>12</v>
      </c>
      <c r="B379" s="146">
        <v>65</v>
      </c>
      <c r="C379" s="146">
        <f>A379+B379</f>
        <v>77</v>
      </c>
      <c r="D379" s="143">
        <v>12.75</v>
      </c>
      <c r="E379" s="146">
        <f t="shared" si="35"/>
        <v>11.77</v>
      </c>
      <c r="F379" s="143">
        <v>0.49</v>
      </c>
      <c r="G379" s="146" t="s">
        <v>9</v>
      </c>
      <c r="H379" s="146">
        <v>65</v>
      </c>
      <c r="I379" s="146" t="s">
        <v>15</v>
      </c>
      <c r="J379" s="146">
        <v>26</v>
      </c>
      <c r="K379" s="143"/>
      <c r="L379" s="153" t="s">
        <v>147</v>
      </c>
      <c r="M379" s="143">
        <v>8.27</v>
      </c>
      <c r="N379" s="146">
        <v>150</v>
      </c>
      <c r="O379" s="151">
        <v>0.01</v>
      </c>
      <c r="S379" s="16"/>
      <c r="T379" s="16"/>
      <c r="U379" s="5"/>
      <c r="Y379" s="83"/>
      <c r="Z379" s="82"/>
    </row>
    <row r="380" spans="1:26" x14ac:dyDescent="0.25">
      <c r="A380" s="27">
        <v>0.5</v>
      </c>
      <c r="B380" s="16">
        <v>80</v>
      </c>
      <c r="C380" s="16">
        <f t="shared" si="33"/>
        <v>80.5</v>
      </c>
      <c r="D380" s="51"/>
      <c r="E380" s="16">
        <v>0.71599999999999997</v>
      </c>
      <c r="F380" s="51"/>
      <c r="G380" s="16" t="s">
        <v>9</v>
      </c>
      <c r="H380" s="16">
        <v>80</v>
      </c>
      <c r="I380" s="16" t="s">
        <v>15</v>
      </c>
      <c r="J380" s="16">
        <v>21</v>
      </c>
      <c r="K380" s="51"/>
      <c r="L380" s="187"/>
      <c r="M380" s="51"/>
      <c r="N380" s="16">
        <v>150</v>
      </c>
      <c r="O380" s="104">
        <v>0.01</v>
      </c>
      <c r="S380" s="16"/>
      <c r="T380" s="16"/>
      <c r="U380" s="5"/>
      <c r="Y380" s="83"/>
      <c r="Z380" s="82"/>
    </row>
    <row r="381" spans="1:26" x14ac:dyDescent="0.25">
      <c r="A381" s="27">
        <v>0.75</v>
      </c>
      <c r="B381" s="16">
        <v>80</v>
      </c>
      <c r="C381" s="16">
        <f t="shared" si="33"/>
        <v>80.75</v>
      </c>
      <c r="D381" s="51"/>
      <c r="E381" s="16">
        <v>0.92600000000000005</v>
      </c>
      <c r="F381" s="51"/>
      <c r="G381" s="16" t="s">
        <v>9</v>
      </c>
      <c r="H381" s="16">
        <v>80</v>
      </c>
      <c r="I381" s="16" t="s">
        <v>15</v>
      </c>
      <c r="J381" s="16">
        <v>21</v>
      </c>
      <c r="K381" s="51"/>
      <c r="L381" s="187"/>
      <c r="M381" s="51"/>
      <c r="N381" s="16">
        <v>150</v>
      </c>
      <c r="O381" s="104">
        <v>0.01</v>
      </c>
      <c r="S381" s="16"/>
      <c r="T381" s="16"/>
      <c r="U381" s="5"/>
      <c r="Y381" s="83"/>
      <c r="Z381" s="82"/>
    </row>
    <row r="382" spans="1:26" x14ac:dyDescent="0.25">
      <c r="A382" s="27">
        <v>1</v>
      </c>
      <c r="B382" s="16">
        <v>80</v>
      </c>
      <c r="C382" s="16">
        <f t="shared" si="33"/>
        <v>81</v>
      </c>
      <c r="D382" s="51"/>
      <c r="E382" s="16">
        <v>1.1890000000000001</v>
      </c>
      <c r="F382" s="51"/>
      <c r="G382" s="16" t="s">
        <v>9</v>
      </c>
      <c r="H382" s="16">
        <v>80</v>
      </c>
      <c r="I382" s="16" t="s">
        <v>15</v>
      </c>
      <c r="J382" s="16">
        <v>21</v>
      </c>
      <c r="K382" s="51"/>
      <c r="L382" s="187"/>
      <c r="M382" s="51"/>
      <c r="N382" s="16">
        <v>150</v>
      </c>
      <c r="O382" s="104">
        <v>0.01</v>
      </c>
      <c r="S382" s="16"/>
      <c r="T382" s="16"/>
      <c r="U382" s="5"/>
      <c r="Y382" s="83"/>
      <c r="Z382" s="82"/>
    </row>
    <row r="383" spans="1:26" x14ac:dyDescent="0.25">
      <c r="A383" s="27">
        <v>1.25</v>
      </c>
      <c r="B383" s="16">
        <v>80</v>
      </c>
      <c r="C383" s="16">
        <f t="shared" si="33"/>
        <v>81.25</v>
      </c>
      <c r="D383" s="51"/>
      <c r="E383" s="16">
        <v>1.502</v>
      </c>
      <c r="F383" s="51"/>
      <c r="G383" s="16" t="s">
        <v>9</v>
      </c>
      <c r="H383" s="16">
        <v>80</v>
      </c>
      <c r="I383" s="16" t="s">
        <v>15</v>
      </c>
      <c r="J383" s="16">
        <v>21</v>
      </c>
      <c r="K383" s="51"/>
      <c r="L383" s="187"/>
      <c r="M383" s="51"/>
      <c r="N383" s="16">
        <v>150</v>
      </c>
      <c r="O383" s="104">
        <v>0.01</v>
      </c>
      <c r="S383" s="16"/>
      <c r="T383" s="16"/>
      <c r="U383" s="5"/>
      <c r="Y383" s="83"/>
      <c r="Z383" s="82"/>
    </row>
    <row r="384" spans="1:26" x14ac:dyDescent="0.25">
      <c r="A384" s="27">
        <v>1.5</v>
      </c>
      <c r="B384" s="16">
        <v>80</v>
      </c>
      <c r="C384" s="16">
        <f t="shared" si="33"/>
        <v>81.5</v>
      </c>
      <c r="D384" s="51"/>
      <c r="E384" s="16">
        <v>1.72</v>
      </c>
      <c r="F384" s="51"/>
      <c r="G384" s="16" t="s">
        <v>9</v>
      </c>
      <c r="H384" s="16">
        <v>80</v>
      </c>
      <c r="I384" s="16" t="s">
        <v>15</v>
      </c>
      <c r="J384" s="16">
        <v>21</v>
      </c>
      <c r="K384" s="51"/>
      <c r="L384" s="187"/>
      <c r="M384" s="51"/>
      <c r="N384" s="16">
        <v>150</v>
      </c>
      <c r="O384" s="104">
        <v>0.01</v>
      </c>
      <c r="S384" s="16"/>
      <c r="T384" s="16"/>
      <c r="U384" s="5"/>
      <c r="Y384" s="83"/>
      <c r="Z384" s="82"/>
    </row>
    <row r="385" spans="1:26" x14ac:dyDescent="0.25">
      <c r="A385" s="27">
        <v>2</v>
      </c>
      <c r="B385" s="16">
        <v>80</v>
      </c>
      <c r="C385" s="16">
        <f t="shared" si="33"/>
        <v>82</v>
      </c>
      <c r="D385" s="51"/>
      <c r="E385" s="16">
        <v>2.149</v>
      </c>
      <c r="F385" s="51"/>
      <c r="G385" s="16" t="s">
        <v>9</v>
      </c>
      <c r="H385" s="16">
        <v>80</v>
      </c>
      <c r="I385" s="16" t="s">
        <v>15</v>
      </c>
      <c r="J385" s="16">
        <v>21</v>
      </c>
      <c r="K385" s="51"/>
      <c r="L385" s="187"/>
      <c r="M385" s="51"/>
      <c r="N385" s="16">
        <v>150</v>
      </c>
      <c r="O385" s="104">
        <v>0.01</v>
      </c>
      <c r="S385" s="16"/>
      <c r="T385" s="16"/>
      <c r="U385" s="5"/>
      <c r="Y385" s="83"/>
      <c r="Z385" s="82"/>
    </row>
    <row r="386" spans="1:26" x14ac:dyDescent="0.25">
      <c r="A386" s="152">
        <v>3</v>
      </c>
      <c r="B386" s="146">
        <v>80</v>
      </c>
      <c r="C386" s="146">
        <f t="shared" si="33"/>
        <v>83</v>
      </c>
      <c r="D386" s="143">
        <v>3.5</v>
      </c>
      <c r="E386" s="146">
        <f t="shared" ref="E386:E391" si="36">D386-2*F386</f>
        <v>3.1659999999999999</v>
      </c>
      <c r="F386" s="143">
        <v>0.16700000000000001</v>
      </c>
      <c r="G386" s="146" t="s">
        <v>9</v>
      </c>
      <c r="H386" s="146">
        <v>80</v>
      </c>
      <c r="I386" s="146" t="s">
        <v>15</v>
      </c>
      <c r="J386" s="146">
        <v>21</v>
      </c>
      <c r="K386" s="143"/>
      <c r="L386" s="153" t="s">
        <v>148</v>
      </c>
      <c r="M386" s="143">
        <v>0.76</v>
      </c>
      <c r="N386" s="146">
        <v>150</v>
      </c>
      <c r="O386" s="151">
        <v>0.01</v>
      </c>
      <c r="S386" s="16"/>
      <c r="T386" s="16"/>
      <c r="U386" s="5"/>
      <c r="Y386" s="83"/>
      <c r="Z386" s="82"/>
    </row>
    <row r="387" spans="1:26" x14ac:dyDescent="0.25">
      <c r="A387" s="146">
        <v>4</v>
      </c>
      <c r="B387" s="146">
        <v>80</v>
      </c>
      <c r="C387" s="146">
        <f>A387+B387</f>
        <v>84</v>
      </c>
      <c r="D387" s="143">
        <v>4.5</v>
      </c>
      <c r="E387" s="146">
        <f t="shared" si="36"/>
        <v>4.0720000000000001</v>
      </c>
      <c r="F387" s="143">
        <v>0.214</v>
      </c>
      <c r="G387" s="146" t="s">
        <v>9</v>
      </c>
      <c r="H387" s="146">
        <v>80</v>
      </c>
      <c r="I387" s="146" t="s">
        <v>15</v>
      </c>
      <c r="J387" s="146">
        <v>21</v>
      </c>
      <c r="K387" s="143"/>
      <c r="L387" s="153" t="s">
        <v>147</v>
      </c>
      <c r="M387" s="143">
        <v>1.26</v>
      </c>
      <c r="N387" s="146">
        <v>150</v>
      </c>
      <c r="O387" s="151">
        <v>0.01</v>
      </c>
      <c r="S387" s="16"/>
      <c r="T387" s="16"/>
      <c r="U387" s="5"/>
      <c r="Y387" s="83"/>
      <c r="Z387" s="82"/>
    </row>
    <row r="388" spans="1:26" x14ac:dyDescent="0.25">
      <c r="A388" s="146">
        <v>6</v>
      </c>
      <c r="B388" s="146">
        <v>80</v>
      </c>
      <c r="C388" s="146">
        <f>A388+B388</f>
        <v>86</v>
      </c>
      <c r="D388" s="143">
        <v>6.625</v>
      </c>
      <c r="E388" s="146">
        <f t="shared" si="36"/>
        <v>5.9950000000000001</v>
      </c>
      <c r="F388" s="143">
        <v>0.315</v>
      </c>
      <c r="G388" s="146" t="s">
        <v>9</v>
      </c>
      <c r="H388" s="146">
        <v>80</v>
      </c>
      <c r="I388" s="146" t="s">
        <v>15</v>
      </c>
      <c r="J388" s="146">
        <v>21</v>
      </c>
      <c r="K388" s="143"/>
      <c r="L388" s="153" t="s">
        <v>147</v>
      </c>
      <c r="M388" s="143">
        <v>2.74</v>
      </c>
      <c r="N388" s="146">
        <v>150</v>
      </c>
      <c r="O388" s="151">
        <v>0.01</v>
      </c>
      <c r="S388" s="16"/>
      <c r="T388" s="16"/>
      <c r="U388" s="5"/>
      <c r="Y388" s="83"/>
      <c r="Z388" s="82"/>
    </row>
    <row r="389" spans="1:26" x14ac:dyDescent="0.25">
      <c r="A389" s="146">
        <v>8</v>
      </c>
      <c r="B389" s="146">
        <v>80</v>
      </c>
      <c r="C389" s="146">
        <f>A389+B389</f>
        <v>88</v>
      </c>
      <c r="D389" s="143">
        <v>8.625</v>
      </c>
      <c r="E389" s="146">
        <f t="shared" si="36"/>
        <v>7.8029999999999999</v>
      </c>
      <c r="F389" s="143">
        <v>0.41099999999999998</v>
      </c>
      <c r="G389" s="146" t="s">
        <v>9</v>
      </c>
      <c r="H389" s="146">
        <v>80</v>
      </c>
      <c r="I389" s="146" t="s">
        <v>15</v>
      </c>
      <c r="J389" s="146">
        <v>21</v>
      </c>
      <c r="K389" s="143"/>
      <c r="L389" s="153" t="s">
        <v>147</v>
      </c>
      <c r="M389" s="143">
        <v>4.6399999999999997</v>
      </c>
      <c r="N389" s="146">
        <v>150</v>
      </c>
      <c r="O389" s="151">
        <v>0.01</v>
      </c>
      <c r="S389" s="16"/>
      <c r="T389" s="16"/>
      <c r="U389" s="5"/>
      <c r="Y389" s="83"/>
      <c r="Z389" s="82"/>
    </row>
    <row r="390" spans="1:26" x14ac:dyDescent="0.25">
      <c r="A390" s="146">
        <v>10</v>
      </c>
      <c r="B390" s="146">
        <v>80</v>
      </c>
      <c r="C390" s="146">
        <f>A390+B390</f>
        <v>90</v>
      </c>
      <c r="D390" s="143">
        <v>10.75</v>
      </c>
      <c r="E390" s="146">
        <f t="shared" si="36"/>
        <v>9.7259999999999991</v>
      </c>
      <c r="F390" s="143">
        <v>0.51200000000000001</v>
      </c>
      <c r="G390" s="146" t="s">
        <v>9</v>
      </c>
      <c r="H390" s="146">
        <v>80</v>
      </c>
      <c r="I390" s="146" t="s">
        <v>15</v>
      </c>
      <c r="J390" s="146">
        <v>21</v>
      </c>
      <c r="K390" s="143"/>
      <c r="L390" s="153" t="s">
        <v>147</v>
      </c>
      <c r="M390" s="143">
        <v>7.2</v>
      </c>
      <c r="N390" s="146">
        <v>150</v>
      </c>
      <c r="O390" s="151">
        <v>0.01</v>
      </c>
      <c r="S390" s="16"/>
      <c r="T390" s="16"/>
      <c r="U390" s="5"/>
      <c r="Y390" s="83"/>
      <c r="Z390" s="82"/>
    </row>
    <row r="391" spans="1:26" x14ac:dyDescent="0.25">
      <c r="A391" s="146">
        <v>12</v>
      </c>
      <c r="B391" s="146">
        <v>80</v>
      </c>
      <c r="C391" s="146">
        <f>A391+B391</f>
        <v>92</v>
      </c>
      <c r="D391" s="143">
        <v>12.75</v>
      </c>
      <c r="E391" s="146">
        <f t="shared" si="36"/>
        <v>11.536</v>
      </c>
      <c r="F391" s="143">
        <v>0.60699999999999998</v>
      </c>
      <c r="G391" s="146" t="s">
        <v>9</v>
      </c>
      <c r="H391" s="146">
        <v>80</v>
      </c>
      <c r="I391" s="146" t="s">
        <v>15</v>
      </c>
      <c r="J391" s="146">
        <v>21</v>
      </c>
      <c r="K391" s="143"/>
      <c r="L391" s="153" t="s">
        <v>147</v>
      </c>
      <c r="M391" s="143">
        <v>10.130000000000001</v>
      </c>
      <c r="N391" s="146">
        <v>150</v>
      </c>
      <c r="O391" s="151">
        <v>0.01</v>
      </c>
      <c r="S391" s="16"/>
      <c r="T391" s="16"/>
      <c r="U391" s="5"/>
      <c r="Y391" s="83"/>
      <c r="Z391" s="82"/>
    </row>
    <row r="392" spans="1:26" x14ac:dyDescent="0.25">
      <c r="A392" s="27">
        <v>0.5</v>
      </c>
      <c r="B392" s="16">
        <v>100</v>
      </c>
      <c r="C392" s="16">
        <f t="shared" si="33"/>
        <v>100.5</v>
      </c>
      <c r="D392" s="51"/>
      <c r="E392" s="16">
        <v>0.71599999999999997</v>
      </c>
      <c r="F392" s="51"/>
      <c r="G392" s="16" t="s">
        <v>9</v>
      </c>
      <c r="H392" s="16">
        <v>100</v>
      </c>
      <c r="I392" s="16" t="s">
        <v>15</v>
      </c>
      <c r="J392" s="16">
        <v>17</v>
      </c>
      <c r="K392" s="51"/>
      <c r="L392" s="187"/>
      <c r="M392" s="51">
        <v>7.1999999999999995E-2</v>
      </c>
      <c r="N392" s="16">
        <v>150</v>
      </c>
      <c r="O392" s="104">
        <v>0.01</v>
      </c>
      <c r="S392" s="16"/>
      <c r="T392" s="16"/>
      <c r="U392" s="5"/>
      <c r="Y392" s="83"/>
      <c r="Z392" s="82"/>
    </row>
    <row r="393" spans="1:26" x14ac:dyDescent="0.25">
      <c r="A393" s="74">
        <v>0.75</v>
      </c>
      <c r="B393" s="75">
        <v>100</v>
      </c>
      <c r="C393" s="75">
        <f t="shared" si="33"/>
        <v>100.75</v>
      </c>
      <c r="D393" s="78">
        <v>1.05</v>
      </c>
      <c r="E393" s="75">
        <f>D393-2*F393</f>
        <v>0.92600000000000005</v>
      </c>
      <c r="F393" s="78">
        <v>6.2E-2</v>
      </c>
      <c r="G393" s="75" t="s">
        <v>9</v>
      </c>
      <c r="H393" s="75">
        <v>100</v>
      </c>
      <c r="I393" s="75" t="s">
        <v>15</v>
      </c>
      <c r="J393" s="75">
        <v>17</v>
      </c>
      <c r="K393" s="78"/>
      <c r="L393" s="167" t="s">
        <v>149</v>
      </c>
      <c r="M393" s="78">
        <v>8.2000000000000003E-2</v>
      </c>
      <c r="N393" s="75">
        <v>150</v>
      </c>
      <c r="O393" s="77">
        <v>0.01</v>
      </c>
      <c r="S393" s="16"/>
      <c r="T393" s="16"/>
      <c r="U393" s="5"/>
      <c r="Y393" s="83"/>
      <c r="Z393" s="82"/>
    </row>
    <row r="394" spans="1:26" x14ac:dyDescent="0.25">
      <c r="A394" s="74">
        <v>1</v>
      </c>
      <c r="B394" s="75">
        <v>100</v>
      </c>
      <c r="C394" s="75">
        <f t="shared" si="33"/>
        <v>101</v>
      </c>
      <c r="D394" s="78">
        <v>1.3149999999999999</v>
      </c>
      <c r="E394" s="75">
        <f>D394-2*F394</f>
        <v>1.161</v>
      </c>
      <c r="F394" s="78">
        <v>7.6999999999999999E-2</v>
      </c>
      <c r="G394" s="75" t="s">
        <v>9</v>
      </c>
      <c r="H394" s="75">
        <v>100</v>
      </c>
      <c r="I394" s="75" t="s">
        <v>15</v>
      </c>
      <c r="J394" s="75">
        <v>17</v>
      </c>
      <c r="K394" s="78"/>
      <c r="L394" s="167" t="s">
        <v>149</v>
      </c>
      <c r="M394" s="78">
        <v>0.128</v>
      </c>
      <c r="N394" s="75">
        <v>150</v>
      </c>
      <c r="O394" s="77">
        <v>0.01</v>
      </c>
      <c r="S394" s="16"/>
      <c r="T394" s="16"/>
      <c r="U394" s="5"/>
      <c r="Y394" s="83"/>
      <c r="Z394" s="82"/>
    </row>
    <row r="395" spans="1:26" x14ac:dyDescent="0.25">
      <c r="A395" s="74">
        <v>1.25</v>
      </c>
      <c r="B395" s="75">
        <v>100</v>
      </c>
      <c r="C395" s="75">
        <f t="shared" si="33"/>
        <v>101.25</v>
      </c>
      <c r="D395" s="78">
        <v>1.66</v>
      </c>
      <c r="E395" s="75">
        <f>D395-2*F395</f>
        <v>1.464</v>
      </c>
      <c r="F395" s="78">
        <v>9.8000000000000004E-2</v>
      </c>
      <c r="G395" s="75" t="s">
        <v>9</v>
      </c>
      <c r="H395" s="75">
        <v>100</v>
      </c>
      <c r="I395" s="75" t="s">
        <v>15</v>
      </c>
      <c r="J395" s="75">
        <v>17</v>
      </c>
      <c r="K395" s="78"/>
      <c r="L395" s="167" t="s">
        <v>149</v>
      </c>
      <c r="M395" s="78">
        <v>0.20599999999999999</v>
      </c>
      <c r="N395" s="75">
        <v>150</v>
      </c>
      <c r="O395" s="77">
        <v>0.01</v>
      </c>
      <c r="S395" s="16"/>
      <c r="T395" s="16"/>
      <c r="U395" s="5"/>
      <c r="Y395" s="83"/>
      <c r="Z395" s="82"/>
    </row>
    <row r="396" spans="1:26" x14ac:dyDescent="0.25">
      <c r="A396" s="74">
        <v>1.5</v>
      </c>
      <c r="B396" s="75">
        <v>100</v>
      </c>
      <c r="C396" s="75">
        <f t="shared" si="33"/>
        <v>101.5</v>
      </c>
      <c r="D396" s="78">
        <v>1.9</v>
      </c>
      <c r="E396" s="75">
        <f>D396-2*F396</f>
        <v>1.6759999999999999</v>
      </c>
      <c r="F396" s="78">
        <v>0.112</v>
      </c>
      <c r="G396" s="75" t="s">
        <v>9</v>
      </c>
      <c r="H396" s="75">
        <v>100</v>
      </c>
      <c r="I396" s="75" t="s">
        <v>15</v>
      </c>
      <c r="J396" s="75">
        <v>17</v>
      </c>
      <c r="K396" s="78"/>
      <c r="L396" s="167" t="s">
        <v>149</v>
      </c>
      <c r="M396" s="78">
        <v>0.26900000000000002</v>
      </c>
      <c r="N396" s="75">
        <v>150</v>
      </c>
      <c r="O396" s="77">
        <v>0.01</v>
      </c>
      <c r="S396" s="16"/>
      <c r="T396" s="16"/>
      <c r="U396" s="5"/>
      <c r="Y396" s="83"/>
      <c r="Z396" s="82"/>
    </row>
    <row r="397" spans="1:26" x14ac:dyDescent="0.25">
      <c r="A397" s="74">
        <v>2</v>
      </c>
      <c r="B397" s="75">
        <v>100</v>
      </c>
      <c r="C397" s="75">
        <f t="shared" si="33"/>
        <v>102</v>
      </c>
      <c r="D397" s="78">
        <v>2.375</v>
      </c>
      <c r="E397" s="75">
        <f t="shared" ref="E397:E403" si="37">D397-2*F397</f>
        <v>2.0949999999999998</v>
      </c>
      <c r="F397" s="78">
        <v>0.14000000000000001</v>
      </c>
      <c r="G397" s="75" t="s">
        <v>9</v>
      </c>
      <c r="H397" s="75">
        <v>100</v>
      </c>
      <c r="I397" s="75" t="s">
        <v>15</v>
      </c>
      <c r="J397" s="75">
        <v>17</v>
      </c>
      <c r="K397" s="78"/>
      <c r="L397" s="167" t="s">
        <v>149</v>
      </c>
      <c r="M397" s="78">
        <v>0.42099999999999999</v>
      </c>
      <c r="N397" s="75">
        <v>150</v>
      </c>
      <c r="O397" s="77">
        <v>0.01</v>
      </c>
      <c r="S397" s="16"/>
      <c r="T397" s="16"/>
      <c r="U397" s="5"/>
      <c r="Y397" s="83"/>
      <c r="Z397" s="82"/>
    </row>
    <row r="398" spans="1:26" x14ac:dyDescent="0.25">
      <c r="A398" s="74">
        <v>3</v>
      </c>
      <c r="B398" s="75">
        <v>100</v>
      </c>
      <c r="C398" s="75">
        <f t="shared" si="33"/>
        <v>103</v>
      </c>
      <c r="D398" s="78">
        <v>3.5</v>
      </c>
      <c r="E398" s="75">
        <f t="shared" si="37"/>
        <v>3.0880000000000001</v>
      </c>
      <c r="F398" s="78">
        <v>0.20599999999999999</v>
      </c>
      <c r="G398" s="75" t="s">
        <v>9</v>
      </c>
      <c r="H398" s="75">
        <v>100</v>
      </c>
      <c r="I398" s="75" t="s">
        <v>15</v>
      </c>
      <c r="J398" s="75">
        <v>17</v>
      </c>
      <c r="K398" s="78"/>
      <c r="L398" s="167" t="s">
        <v>149</v>
      </c>
      <c r="M398" s="78">
        <v>0.91200000000000003</v>
      </c>
      <c r="N398" s="75">
        <v>150</v>
      </c>
      <c r="O398" s="77">
        <v>0.01</v>
      </c>
      <c r="S398" s="16"/>
      <c r="T398" s="16"/>
      <c r="U398" s="5"/>
      <c r="Y398" s="83"/>
      <c r="Z398" s="82"/>
    </row>
    <row r="399" spans="1:26" x14ac:dyDescent="0.25">
      <c r="A399" s="146">
        <v>4</v>
      </c>
      <c r="B399" s="146">
        <v>100</v>
      </c>
      <c r="C399" s="146">
        <f t="shared" si="33"/>
        <v>104</v>
      </c>
      <c r="D399" s="143">
        <v>4.5</v>
      </c>
      <c r="E399" s="146">
        <f t="shared" si="37"/>
        <v>4.0720000000000001</v>
      </c>
      <c r="F399" s="143">
        <v>0.214</v>
      </c>
      <c r="G399" s="146" t="s">
        <v>9</v>
      </c>
      <c r="H399" s="146">
        <v>100</v>
      </c>
      <c r="I399" s="146" t="s">
        <v>15</v>
      </c>
      <c r="J399" s="146">
        <v>17</v>
      </c>
      <c r="K399" s="143"/>
      <c r="L399" s="153" t="s">
        <v>147</v>
      </c>
      <c r="M399" s="143">
        <v>1.54</v>
      </c>
      <c r="N399" s="146">
        <v>150</v>
      </c>
      <c r="O399" s="151">
        <v>0.01</v>
      </c>
      <c r="S399" s="16"/>
      <c r="T399" s="16"/>
      <c r="U399" s="5"/>
      <c r="Y399" s="83"/>
      <c r="Z399" s="82"/>
    </row>
    <row r="400" spans="1:26" x14ac:dyDescent="0.25">
      <c r="A400" s="146">
        <v>6</v>
      </c>
      <c r="B400" s="146">
        <v>100</v>
      </c>
      <c r="C400" s="146">
        <f t="shared" ref="C400:C409" si="38">A400+B400</f>
        <v>106</v>
      </c>
      <c r="D400" s="143">
        <v>6.625</v>
      </c>
      <c r="E400" s="146">
        <f t="shared" si="37"/>
        <v>5.8449999999999998</v>
      </c>
      <c r="F400" s="143">
        <v>0.39</v>
      </c>
      <c r="G400" s="146" t="s">
        <v>9</v>
      </c>
      <c r="H400" s="146">
        <v>100</v>
      </c>
      <c r="I400" s="146" t="s">
        <v>15</v>
      </c>
      <c r="J400" s="146">
        <v>17</v>
      </c>
      <c r="K400" s="143"/>
      <c r="L400" s="153" t="s">
        <v>147</v>
      </c>
      <c r="M400" s="143">
        <v>3.34</v>
      </c>
      <c r="N400" s="146">
        <v>150</v>
      </c>
      <c r="O400" s="151">
        <v>0.01</v>
      </c>
      <c r="S400" s="16"/>
      <c r="T400" s="16"/>
      <c r="U400" s="5"/>
      <c r="Y400" s="83"/>
      <c r="Z400" s="82"/>
    </row>
    <row r="401" spans="1:26" x14ac:dyDescent="0.25">
      <c r="A401" s="146">
        <v>8</v>
      </c>
      <c r="B401" s="146">
        <v>100</v>
      </c>
      <c r="C401" s="146">
        <f t="shared" si="38"/>
        <v>108</v>
      </c>
      <c r="D401" s="143">
        <v>8.625</v>
      </c>
      <c r="E401" s="146">
        <f t="shared" si="37"/>
        <v>7.6109999999999998</v>
      </c>
      <c r="F401" s="143">
        <v>0.50700000000000001</v>
      </c>
      <c r="G401" s="146" t="s">
        <v>9</v>
      </c>
      <c r="H401" s="146">
        <v>100</v>
      </c>
      <c r="I401" s="146" t="s">
        <v>15</v>
      </c>
      <c r="J401" s="146">
        <v>17</v>
      </c>
      <c r="K401" s="143"/>
      <c r="L401" s="153" t="s">
        <v>147</v>
      </c>
      <c r="M401" s="143">
        <v>5.66</v>
      </c>
      <c r="N401" s="146">
        <v>150</v>
      </c>
      <c r="O401" s="151">
        <v>0.01</v>
      </c>
      <c r="S401" s="16"/>
      <c r="T401" s="16"/>
      <c r="U401" s="5"/>
      <c r="Y401" s="83"/>
      <c r="Z401" s="82"/>
    </row>
    <row r="402" spans="1:26" x14ac:dyDescent="0.25">
      <c r="A402" s="146">
        <v>10</v>
      </c>
      <c r="B402" s="146">
        <v>100</v>
      </c>
      <c r="C402" s="146">
        <f t="shared" si="38"/>
        <v>110</v>
      </c>
      <c r="D402" s="143">
        <v>10.75</v>
      </c>
      <c r="E402" s="146">
        <f t="shared" si="37"/>
        <v>9.4860000000000007</v>
      </c>
      <c r="F402" s="143">
        <v>0.63200000000000001</v>
      </c>
      <c r="G402" s="146" t="s">
        <v>9</v>
      </c>
      <c r="H402" s="146">
        <v>100</v>
      </c>
      <c r="I402" s="146" t="s">
        <v>15</v>
      </c>
      <c r="J402" s="146">
        <v>17</v>
      </c>
      <c r="K402" s="143"/>
      <c r="L402" s="153" t="s">
        <v>147</v>
      </c>
      <c r="M402" s="143">
        <v>8.7899999999999991</v>
      </c>
      <c r="N402" s="146">
        <v>150</v>
      </c>
      <c r="O402" s="151">
        <v>0.01</v>
      </c>
      <c r="S402" s="16"/>
      <c r="T402" s="16"/>
      <c r="U402" s="5"/>
      <c r="Y402" s="83"/>
      <c r="Z402" s="82"/>
    </row>
    <row r="403" spans="1:26" x14ac:dyDescent="0.25">
      <c r="A403" s="146">
        <v>12</v>
      </c>
      <c r="B403" s="146">
        <v>100</v>
      </c>
      <c r="C403" s="146">
        <f t="shared" si="38"/>
        <v>112</v>
      </c>
      <c r="D403" s="143">
        <v>12.75</v>
      </c>
      <c r="E403" s="146">
        <f t="shared" si="37"/>
        <v>11.25</v>
      </c>
      <c r="F403" s="143">
        <v>0.75</v>
      </c>
      <c r="G403" s="146" t="s">
        <v>9</v>
      </c>
      <c r="H403" s="146">
        <v>100</v>
      </c>
      <c r="I403" s="146" t="s">
        <v>15</v>
      </c>
      <c r="J403" s="146">
        <v>17</v>
      </c>
      <c r="K403" s="143"/>
      <c r="L403" s="153" t="s">
        <v>147</v>
      </c>
      <c r="M403" s="143">
        <v>12.36</v>
      </c>
      <c r="N403" s="146">
        <v>150</v>
      </c>
      <c r="O403" s="151">
        <v>0.01</v>
      </c>
      <c r="S403" s="16"/>
      <c r="T403" s="16"/>
      <c r="U403" s="5"/>
      <c r="Y403" s="83"/>
      <c r="Z403" s="82"/>
    </row>
    <row r="404" spans="1:26" x14ac:dyDescent="0.25">
      <c r="A404" s="74">
        <v>1.25</v>
      </c>
      <c r="B404" s="75">
        <v>110</v>
      </c>
      <c r="C404" s="75">
        <f t="shared" si="38"/>
        <v>111.25</v>
      </c>
      <c r="D404" s="78">
        <v>1.66</v>
      </c>
      <c r="E404" s="75">
        <v>1.446</v>
      </c>
      <c r="F404" s="78">
        <v>0.107</v>
      </c>
      <c r="G404" s="75" t="s">
        <v>9</v>
      </c>
      <c r="H404" s="75">
        <v>110</v>
      </c>
      <c r="I404" s="75" t="s">
        <v>15</v>
      </c>
      <c r="J404" s="75">
        <v>15.5</v>
      </c>
      <c r="K404" s="78"/>
      <c r="L404" s="167" t="s">
        <v>149</v>
      </c>
      <c r="M404" s="78">
        <v>0.223</v>
      </c>
      <c r="N404" s="75">
        <v>150</v>
      </c>
      <c r="O404" s="77">
        <v>0.01</v>
      </c>
      <c r="S404" s="16"/>
      <c r="T404" s="16"/>
      <c r="U404" s="5"/>
      <c r="Y404" s="83"/>
      <c r="Z404" s="82"/>
    </row>
    <row r="405" spans="1:26" x14ac:dyDescent="0.25">
      <c r="A405" s="74">
        <v>1.5</v>
      </c>
      <c r="B405" s="75">
        <v>110</v>
      </c>
      <c r="C405" s="75">
        <f t="shared" si="38"/>
        <v>111.5</v>
      </c>
      <c r="D405" s="78">
        <v>1.9</v>
      </c>
      <c r="E405" s="75">
        <v>1.6539999999999999</v>
      </c>
      <c r="F405" s="78">
        <v>0.123</v>
      </c>
      <c r="G405" s="75" t="s">
        <v>9</v>
      </c>
      <c r="H405" s="75">
        <v>110</v>
      </c>
      <c r="I405" s="75" t="s">
        <v>15</v>
      </c>
      <c r="J405" s="75">
        <v>15.5</v>
      </c>
      <c r="K405" s="78"/>
      <c r="L405" s="167" t="s">
        <v>149</v>
      </c>
      <c r="M405" s="78">
        <v>0.29399999999999998</v>
      </c>
      <c r="N405" s="75">
        <v>150</v>
      </c>
      <c r="O405" s="77">
        <v>0.01</v>
      </c>
      <c r="S405" s="16"/>
      <c r="T405" s="16"/>
      <c r="U405" s="5"/>
      <c r="Y405" s="83"/>
      <c r="Z405" s="82"/>
    </row>
    <row r="406" spans="1:26" x14ac:dyDescent="0.25">
      <c r="A406" s="74">
        <v>2</v>
      </c>
      <c r="B406" s="75">
        <v>110</v>
      </c>
      <c r="C406" s="75">
        <f t="shared" si="38"/>
        <v>112</v>
      </c>
      <c r="D406" s="78">
        <v>2.375</v>
      </c>
      <c r="E406" s="75">
        <v>2.069</v>
      </c>
      <c r="F406" s="78">
        <v>0.153</v>
      </c>
      <c r="G406" s="75" t="s">
        <v>9</v>
      </c>
      <c r="H406" s="75">
        <v>110</v>
      </c>
      <c r="I406" s="75" t="s">
        <v>15</v>
      </c>
      <c r="J406" s="75">
        <v>15.5</v>
      </c>
      <c r="K406" s="78"/>
      <c r="L406" s="167" t="s">
        <v>149</v>
      </c>
      <c r="M406" s="78">
        <v>0.45700000000000002</v>
      </c>
      <c r="N406" s="75">
        <v>150</v>
      </c>
      <c r="O406" s="77">
        <v>0.01</v>
      </c>
      <c r="S406" s="16"/>
      <c r="T406" s="16"/>
      <c r="U406" s="5"/>
      <c r="Y406" s="83"/>
      <c r="Z406" s="82"/>
    </row>
    <row r="407" spans="1:26" x14ac:dyDescent="0.25">
      <c r="A407" s="74">
        <v>3</v>
      </c>
      <c r="B407" s="75">
        <v>110</v>
      </c>
      <c r="C407" s="75">
        <f t="shared" si="38"/>
        <v>113</v>
      </c>
      <c r="D407" s="78">
        <v>3.5</v>
      </c>
      <c r="E407" s="75">
        <v>3.048</v>
      </c>
      <c r="F407" s="78">
        <v>0.22600000000000001</v>
      </c>
      <c r="G407" s="75" t="s">
        <v>9</v>
      </c>
      <c r="H407" s="75">
        <v>110</v>
      </c>
      <c r="I407" s="75" t="s">
        <v>15</v>
      </c>
      <c r="J407" s="75">
        <v>15.5</v>
      </c>
      <c r="K407" s="78"/>
      <c r="L407" s="167" t="s">
        <v>149</v>
      </c>
      <c r="M407" s="78">
        <v>0.99399999999999999</v>
      </c>
      <c r="N407" s="75">
        <v>150</v>
      </c>
      <c r="O407" s="77">
        <v>0.01</v>
      </c>
      <c r="S407" s="16"/>
      <c r="T407" s="16"/>
      <c r="U407" s="5"/>
      <c r="Y407" s="83"/>
      <c r="Z407" s="82"/>
    </row>
    <row r="408" spans="1:26" x14ac:dyDescent="0.25">
      <c r="A408" s="74">
        <v>4</v>
      </c>
      <c r="B408" s="75">
        <v>110</v>
      </c>
      <c r="C408" s="75">
        <f t="shared" si="38"/>
        <v>114</v>
      </c>
      <c r="D408" s="78">
        <v>4.5</v>
      </c>
      <c r="E408" s="75">
        <v>3.92</v>
      </c>
      <c r="F408" s="78">
        <v>0.28999999999999998</v>
      </c>
      <c r="G408" s="75" t="s">
        <v>9</v>
      </c>
      <c r="H408" s="75">
        <v>110</v>
      </c>
      <c r="I408" s="75" t="s">
        <v>15</v>
      </c>
      <c r="J408" s="75">
        <v>15.5</v>
      </c>
      <c r="K408" s="78"/>
      <c r="L408" s="167" t="s">
        <v>149</v>
      </c>
      <c r="M408" s="78">
        <v>1.641</v>
      </c>
      <c r="N408" s="75">
        <v>150</v>
      </c>
      <c r="O408" s="77">
        <v>0.01</v>
      </c>
      <c r="S408" s="16"/>
      <c r="T408" s="16"/>
      <c r="U408" s="5"/>
      <c r="Y408" s="83"/>
      <c r="Z408" s="82"/>
    </row>
    <row r="409" spans="1:26" x14ac:dyDescent="0.25">
      <c r="A409" s="74">
        <v>6</v>
      </c>
      <c r="B409" s="75">
        <v>110</v>
      </c>
      <c r="C409" s="75">
        <f t="shared" si="38"/>
        <v>116</v>
      </c>
      <c r="D409" s="78">
        <v>6.625</v>
      </c>
      <c r="E409" s="75">
        <v>5.7709999999999999</v>
      </c>
      <c r="F409" s="78">
        <v>0.42699999999999999</v>
      </c>
      <c r="G409" s="75" t="s">
        <v>9</v>
      </c>
      <c r="H409" s="75">
        <v>110</v>
      </c>
      <c r="I409" s="75" t="s">
        <v>15</v>
      </c>
      <c r="J409" s="75">
        <v>15.5</v>
      </c>
      <c r="K409" s="78"/>
      <c r="L409" s="167" t="s">
        <v>149</v>
      </c>
      <c r="M409" s="78">
        <v>3.56</v>
      </c>
      <c r="N409" s="75">
        <v>150</v>
      </c>
      <c r="O409" s="77">
        <v>0.01</v>
      </c>
      <c r="S409" s="16"/>
      <c r="T409" s="16"/>
      <c r="U409" s="5"/>
      <c r="Y409" s="83"/>
      <c r="Z409" s="82"/>
    </row>
    <row r="410" spans="1:26" x14ac:dyDescent="0.25">
      <c r="A410" s="27">
        <v>0.5</v>
      </c>
      <c r="B410" s="16">
        <v>128</v>
      </c>
      <c r="C410" s="16">
        <f t="shared" si="33"/>
        <v>128.5</v>
      </c>
      <c r="D410" s="51"/>
      <c r="E410" s="16">
        <v>0.71599999999999997</v>
      </c>
      <c r="F410" s="51"/>
      <c r="G410" s="16" t="s">
        <v>9</v>
      </c>
      <c r="H410" s="16">
        <v>128</v>
      </c>
      <c r="I410" s="16" t="s">
        <v>15</v>
      </c>
      <c r="J410" s="16">
        <v>13.5</v>
      </c>
      <c r="K410" s="51"/>
      <c r="L410" s="187"/>
      <c r="M410" s="51">
        <v>7.1999999999999995E-2</v>
      </c>
      <c r="N410" s="16">
        <v>150</v>
      </c>
      <c r="O410" s="104">
        <v>0.01</v>
      </c>
      <c r="S410" s="16"/>
      <c r="T410" s="16"/>
      <c r="U410" s="5"/>
      <c r="Y410" s="83"/>
      <c r="Z410" s="82"/>
    </row>
    <row r="411" spans="1:26" x14ac:dyDescent="0.25">
      <c r="A411" s="74">
        <v>0.75</v>
      </c>
      <c r="B411" s="75">
        <v>128</v>
      </c>
      <c r="C411" s="75">
        <f t="shared" si="33"/>
        <v>128.75</v>
      </c>
      <c r="D411" s="78">
        <v>1.05</v>
      </c>
      <c r="E411" s="75">
        <v>0.89400000000000002</v>
      </c>
      <c r="F411" s="78">
        <v>7.8E-2</v>
      </c>
      <c r="G411" s="75" t="s">
        <v>9</v>
      </c>
      <c r="H411" s="75">
        <v>128</v>
      </c>
      <c r="I411" s="75" t="s">
        <v>15</v>
      </c>
      <c r="J411" s="75">
        <v>13.5</v>
      </c>
      <c r="K411" s="78"/>
      <c r="L411" s="167" t="s">
        <v>149</v>
      </c>
      <c r="M411" s="78">
        <v>0.10199999999999999</v>
      </c>
      <c r="N411" s="75">
        <v>150</v>
      </c>
      <c r="O411" s="77">
        <v>0.01</v>
      </c>
      <c r="S411" s="16"/>
      <c r="T411" s="16"/>
      <c r="U411" s="5"/>
      <c r="Y411" s="83"/>
      <c r="Z411" s="82"/>
    </row>
    <row r="412" spans="1:26" x14ac:dyDescent="0.25">
      <c r="A412" s="74">
        <v>1</v>
      </c>
      <c r="B412" s="75">
        <v>128</v>
      </c>
      <c r="C412" s="75">
        <f t="shared" si="33"/>
        <v>129</v>
      </c>
      <c r="D412" s="78">
        <v>1.3149999999999999</v>
      </c>
      <c r="E412" s="75">
        <v>1.121</v>
      </c>
      <c r="F412" s="78">
        <v>9.7000000000000003E-2</v>
      </c>
      <c r="G412" s="75" t="s">
        <v>9</v>
      </c>
      <c r="H412" s="75">
        <v>128</v>
      </c>
      <c r="I412" s="75" t="s">
        <v>15</v>
      </c>
      <c r="J412" s="75">
        <v>13.5</v>
      </c>
      <c r="K412" s="78"/>
      <c r="L412" s="167" t="s">
        <v>149</v>
      </c>
      <c r="M412" s="78">
        <v>0.159</v>
      </c>
      <c r="N412" s="75">
        <v>150</v>
      </c>
      <c r="O412" s="77">
        <v>0.01</v>
      </c>
      <c r="S412" s="16"/>
      <c r="T412" s="16"/>
      <c r="U412" s="5"/>
      <c r="Y412" s="83"/>
      <c r="Z412" s="82"/>
    </row>
    <row r="413" spans="1:26" x14ac:dyDescent="0.25">
      <c r="A413" s="74">
        <v>1.25</v>
      </c>
      <c r="B413" s="75">
        <v>128</v>
      </c>
      <c r="C413" s="75">
        <f t="shared" si="33"/>
        <v>129.25</v>
      </c>
      <c r="D413" s="78">
        <v>1.66</v>
      </c>
      <c r="E413" s="75">
        <v>1.4139999999999999</v>
      </c>
      <c r="F413" s="78">
        <v>0.123</v>
      </c>
      <c r="G413" s="75" t="s">
        <v>9</v>
      </c>
      <c r="H413" s="75">
        <v>128</v>
      </c>
      <c r="I413" s="75" t="s">
        <v>15</v>
      </c>
      <c r="J413" s="75">
        <v>13.5</v>
      </c>
      <c r="K413" s="78"/>
      <c r="L413" s="167" t="s">
        <v>149</v>
      </c>
      <c r="M413" s="78">
        <v>0.254</v>
      </c>
      <c r="N413" s="75">
        <v>150</v>
      </c>
      <c r="O413" s="77">
        <v>0.01</v>
      </c>
      <c r="S413" s="16"/>
      <c r="T413" s="16"/>
      <c r="U413" s="5"/>
      <c r="Y413" s="83"/>
      <c r="Z413" s="82"/>
    </row>
    <row r="414" spans="1:26" x14ac:dyDescent="0.25">
      <c r="A414" s="74">
        <v>1.5</v>
      </c>
      <c r="B414" s="75">
        <v>128</v>
      </c>
      <c r="C414" s="75">
        <f t="shared" si="33"/>
        <v>129.5</v>
      </c>
      <c r="D414" s="78">
        <v>1.9</v>
      </c>
      <c r="E414" s="75">
        <v>1.6179999999999999</v>
      </c>
      <c r="F414" s="78">
        <v>0.14099999999999999</v>
      </c>
      <c r="G414" s="75" t="s">
        <v>9</v>
      </c>
      <c r="H414" s="75">
        <v>128</v>
      </c>
      <c r="I414" s="75" t="s">
        <v>15</v>
      </c>
      <c r="J414" s="75">
        <v>13.5</v>
      </c>
      <c r="K414" s="78"/>
      <c r="L414" s="167" t="s">
        <v>149</v>
      </c>
      <c r="M414" s="78">
        <v>0.33300000000000002</v>
      </c>
      <c r="N414" s="75">
        <v>150</v>
      </c>
      <c r="O414" s="77">
        <v>0.01</v>
      </c>
      <c r="S414" s="16"/>
      <c r="T414" s="16"/>
      <c r="U414" s="5"/>
      <c r="Y414" s="83"/>
      <c r="Z414" s="82"/>
    </row>
    <row r="415" spans="1:26" x14ac:dyDescent="0.25">
      <c r="A415" s="74">
        <v>2</v>
      </c>
      <c r="B415" s="75">
        <v>128</v>
      </c>
      <c r="C415" s="75">
        <f t="shared" si="33"/>
        <v>130</v>
      </c>
      <c r="D415" s="78">
        <v>2.375</v>
      </c>
      <c r="E415" s="75">
        <v>2.0230000000000001</v>
      </c>
      <c r="F415" s="78">
        <v>0.17599999999999999</v>
      </c>
      <c r="G415" s="75" t="s">
        <v>9</v>
      </c>
      <c r="H415" s="75">
        <v>128</v>
      </c>
      <c r="I415" s="75" t="s">
        <v>15</v>
      </c>
      <c r="J415" s="75">
        <v>13.5</v>
      </c>
      <c r="K415" s="78"/>
      <c r="L415" s="167" t="s">
        <v>149</v>
      </c>
      <c r="M415" s="78">
        <v>0.52</v>
      </c>
      <c r="N415" s="75">
        <v>150</v>
      </c>
      <c r="O415" s="77">
        <v>0.01</v>
      </c>
      <c r="S415" s="16"/>
      <c r="T415" s="16"/>
      <c r="U415" s="5"/>
      <c r="Y415" s="83"/>
      <c r="Z415" s="82"/>
    </row>
    <row r="416" spans="1:26" x14ac:dyDescent="0.25">
      <c r="A416" s="74">
        <v>3</v>
      </c>
      <c r="B416" s="75">
        <v>128</v>
      </c>
      <c r="C416" s="75">
        <f t="shared" si="33"/>
        <v>131</v>
      </c>
      <c r="D416" s="78">
        <v>3.5</v>
      </c>
      <c r="E416" s="75">
        <v>2.9820000000000002</v>
      </c>
      <c r="F416" s="78">
        <v>0.25900000000000001</v>
      </c>
      <c r="G416" s="75" t="s">
        <v>9</v>
      </c>
      <c r="H416" s="75">
        <v>128</v>
      </c>
      <c r="I416" s="75" t="s">
        <v>15</v>
      </c>
      <c r="J416" s="75">
        <v>13.5</v>
      </c>
      <c r="K416" s="78"/>
      <c r="L416" s="167" t="s">
        <v>149</v>
      </c>
      <c r="M416" s="78">
        <v>1.1279999999999999</v>
      </c>
      <c r="N416" s="75">
        <v>150</v>
      </c>
      <c r="O416" s="77">
        <v>0.01</v>
      </c>
      <c r="S416" s="16"/>
      <c r="T416" s="16"/>
      <c r="U416" s="5"/>
      <c r="Y416" s="83"/>
      <c r="Z416" s="82"/>
    </row>
    <row r="417" spans="1:26" x14ac:dyDescent="0.25">
      <c r="A417" s="74">
        <v>4</v>
      </c>
      <c r="B417" s="75">
        <v>128</v>
      </c>
      <c r="C417" s="75">
        <f t="shared" si="33"/>
        <v>132</v>
      </c>
      <c r="D417" s="78">
        <v>4.5</v>
      </c>
      <c r="E417" s="75">
        <v>3.8340000000000001</v>
      </c>
      <c r="F417" s="78">
        <v>0.33300000000000002</v>
      </c>
      <c r="G417" s="75" t="s">
        <v>9</v>
      </c>
      <c r="H417" s="75">
        <v>128</v>
      </c>
      <c r="I417" s="75" t="s">
        <v>15</v>
      </c>
      <c r="J417" s="75">
        <v>13.5</v>
      </c>
      <c r="K417" s="78"/>
      <c r="L417" s="167" t="s">
        <v>149</v>
      </c>
      <c r="M417" s="78">
        <v>1.865</v>
      </c>
      <c r="N417" s="75">
        <v>150</v>
      </c>
      <c r="O417" s="77">
        <v>0.01</v>
      </c>
      <c r="S417" s="16"/>
      <c r="T417" s="16"/>
      <c r="U417" s="5"/>
      <c r="Y417" s="83"/>
      <c r="Z417" s="82"/>
    </row>
    <row r="418" spans="1:26" x14ac:dyDescent="0.25">
      <c r="A418" s="74">
        <v>6</v>
      </c>
      <c r="B418" s="75">
        <v>128</v>
      </c>
      <c r="C418" s="75">
        <f t="shared" si="33"/>
        <v>134</v>
      </c>
      <c r="D418" s="78">
        <v>6.625</v>
      </c>
      <c r="E418" s="75">
        <v>5.6429999999999998</v>
      </c>
      <c r="F418" s="78">
        <v>0.49099999999999999</v>
      </c>
      <c r="G418" s="75" t="s">
        <v>9</v>
      </c>
      <c r="H418" s="75">
        <v>128</v>
      </c>
      <c r="I418" s="75" t="s">
        <v>15</v>
      </c>
      <c r="J418" s="75">
        <v>13.5</v>
      </c>
      <c r="K418" s="78"/>
      <c r="L418" s="167" t="s">
        <v>149</v>
      </c>
      <c r="M418" s="78">
        <v>4.048</v>
      </c>
      <c r="N418" s="75">
        <v>150</v>
      </c>
      <c r="O418" s="77">
        <v>0.01</v>
      </c>
      <c r="S418" s="16"/>
      <c r="T418" s="16"/>
      <c r="U418" s="5"/>
      <c r="Y418" s="83"/>
      <c r="Z418" s="82"/>
    </row>
    <row r="419" spans="1:26" x14ac:dyDescent="0.25">
      <c r="A419" s="146">
        <v>8</v>
      </c>
      <c r="B419" s="146">
        <v>128</v>
      </c>
      <c r="C419" s="146">
        <f t="shared" si="33"/>
        <v>136</v>
      </c>
      <c r="D419" s="143">
        <v>8.625</v>
      </c>
      <c r="E419" s="146">
        <f>D419-2*F419</f>
        <v>7.3469999999999995</v>
      </c>
      <c r="F419" s="143">
        <v>0.63900000000000001</v>
      </c>
      <c r="G419" s="146" t="s">
        <v>9</v>
      </c>
      <c r="H419" s="146">
        <v>130</v>
      </c>
      <c r="I419" s="146" t="s">
        <v>15</v>
      </c>
      <c r="J419" s="146">
        <v>13.5</v>
      </c>
      <c r="K419" s="143"/>
      <c r="L419" s="153" t="s">
        <v>147</v>
      </c>
      <c r="M419" s="143">
        <v>7</v>
      </c>
      <c r="N419" s="146">
        <v>150</v>
      </c>
      <c r="O419" s="151">
        <v>0.01</v>
      </c>
      <c r="S419" s="16"/>
      <c r="T419" s="16"/>
      <c r="U419" s="5"/>
      <c r="Y419" s="83"/>
      <c r="Z419" s="82"/>
    </row>
    <row r="420" spans="1:26" x14ac:dyDescent="0.25">
      <c r="A420" s="146">
        <v>10</v>
      </c>
      <c r="B420" s="146">
        <v>128</v>
      </c>
      <c r="C420" s="146">
        <f t="shared" si="33"/>
        <v>138</v>
      </c>
      <c r="D420" s="143">
        <v>10.75</v>
      </c>
      <c r="E420" s="146">
        <f>D420-2*F420</f>
        <v>9.1579999999999995</v>
      </c>
      <c r="F420" s="143">
        <v>0.79600000000000004</v>
      </c>
      <c r="G420" s="146" t="s">
        <v>9</v>
      </c>
      <c r="H420" s="146">
        <v>130</v>
      </c>
      <c r="I420" s="146" t="s">
        <v>15</v>
      </c>
      <c r="J420" s="146">
        <v>13.5</v>
      </c>
      <c r="K420" s="143"/>
      <c r="L420" s="153" t="s">
        <v>147</v>
      </c>
      <c r="M420" s="143">
        <v>10.88</v>
      </c>
      <c r="N420" s="146">
        <v>150</v>
      </c>
      <c r="O420" s="151">
        <v>0.01</v>
      </c>
      <c r="S420" s="16"/>
      <c r="T420" s="16"/>
      <c r="U420" s="5"/>
      <c r="Y420" s="83"/>
      <c r="Z420" s="82"/>
    </row>
    <row r="421" spans="1:26" x14ac:dyDescent="0.25">
      <c r="A421" s="146">
        <v>12</v>
      </c>
      <c r="B421" s="146">
        <v>128</v>
      </c>
      <c r="C421" s="146">
        <f t="shared" si="33"/>
        <v>140</v>
      </c>
      <c r="D421" s="143">
        <v>12.75</v>
      </c>
      <c r="E421" s="146">
        <f>D421-2*F421</f>
        <v>10.862</v>
      </c>
      <c r="F421" s="143">
        <v>0.94399999999999995</v>
      </c>
      <c r="G421" s="146" t="s">
        <v>9</v>
      </c>
      <c r="H421" s="146">
        <v>130</v>
      </c>
      <c r="I421" s="146" t="s">
        <v>15</v>
      </c>
      <c r="J421" s="146">
        <v>13.5</v>
      </c>
      <c r="K421" s="143"/>
      <c r="L421" s="153" t="s">
        <v>147</v>
      </c>
      <c r="M421" s="143">
        <v>15.3</v>
      </c>
      <c r="N421" s="146">
        <v>150</v>
      </c>
      <c r="O421" s="151">
        <v>0.01</v>
      </c>
      <c r="S421" s="16"/>
      <c r="T421" s="16"/>
      <c r="U421" s="5"/>
      <c r="Y421" s="83"/>
      <c r="Z421" s="82"/>
    </row>
    <row r="422" spans="1:26" x14ac:dyDescent="0.25">
      <c r="A422" s="27">
        <v>0.5</v>
      </c>
      <c r="B422" s="16">
        <v>160</v>
      </c>
      <c r="C422" s="16">
        <f t="shared" si="33"/>
        <v>160.5</v>
      </c>
      <c r="D422" s="51"/>
      <c r="E422" s="16">
        <v>0.68799999999999994</v>
      </c>
      <c r="F422" s="51"/>
      <c r="G422" s="16" t="s">
        <v>9</v>
      </c>
      <c r="H422" s="16">
        <v>160</v>
      </c>
      <c r="I422" s="16" t="s">
        <v>15</v>
      </c>
      <c r="J422" s="16">
        <v>11</v>
      </c>
      <c r="K422" s="51"/>
      <c r="L422" s="187"/>
      <c r="M422" s="51">
        <v>8.4000000000000005E-2</v>
      </c>
      <c r="N422" s="16">
        <v>150</v>
      </c>
      <c r="O422" s="104">
        <v>0.01</v>
      </c>
      <c r="S422" s="16"/>
      <c r="T422" s="16"/>
      <c r="U422" s="5"/>
      <c r="Y422" s="83"/>
      <c r="Z422" s="82"/>
    </row>
    <row r="423" spans="1:26" x14ac:dyDescent="0.25">
      <c r="A423" s="74">
        <v>0.75</v>
      </c>
      <c r="B423" s="75">
        <v>160</v>
      </c>
      <c r="C423" s="75">
        <f t="shared" si="33"/>
        <v>160.75</v>
      </c>
      <c r="D423" s="78">
        <v>1.05</v>
      </c>
      <c r="E423" s="75">
        <v>0.86</v>
      </c>
      <c r="F423" s="78">
        <v>9.5000000000000001E-2</v>
      </c>
      <c r="G423" s="75" t="s">
        <v>9</v>
      </c>
      <c r="H423" s="75">
        <v>160</v>
      </c>
      <c r="I423" s="75" t="s">
        <v>15</v>
      </c>
      <c r="J423" s="75">
        <v>11</v>
      </c>
      <c r="K423" s="78"/>
      <c r="L423" s="167" t="s">
        <v>149</v>
      </c>
      <c r="M423" s="78">
        <v>0.122</v>
      </c>
      <c r="N423" s="75">
        <v>150</v>
      </c>
      <c r="O423" s="77">
        <v>0.01</v>
      </c>
      <c r="S423" s="16"/>
      <c r="T423" s="16"/>
      <c r="U423" s="5"/>
      <c r="Y423" s="83"/>
      <c r="Z423" s="82"/>
    </row>
    <row r="424" spans="1:26" x14ac:dyDescent="0.25">
      <c r="A424" s="74">
        <v>1</v>
      </c>
      <c r="B424" s="75">
        <v>160</v>
      </c>
      <c r="C424" s="75">
        <f t="shared" si="33"/>
        <v>161</v>
      </c>
      <c r="D424" s="78">
        <v>1.3149999999999999</v>
      </c>
      <c r="E424" s="75">
        <v>1.077</v>
      </c>
      <c r="F424" s="78">
        <v>0.12</v>
      </c>
      <c r="G424" s="75" t="s">
        <v>9</v>
      </c>
      <c r="H424" s="75">
        <v>160</v>
      </c>
      <c r="I424" s="75" t="s">
        <v>15</v>
      </c>
      <c r="J424" s="75">
        <v>11</v>
      </c>
      <c r="K424" s="78"/>
      <c r="L424" s="167" t="s">
        <v>149</v>
      </c>
      <c r="M424" s="78">
        <v>0.191</v>
      </c>
      <c r="N424" s="75">
        <v>150</v>
      </c>
      <c r="O424" s="77">
        <v>0.01</v>
      </c>
      <c r="S424" s="16"/>
      <c r="T424" s="16"/>
      <c r="U424" s="5"/>
      <c r="Y424" s="83"/>
      <c r="Z424" s="82"/>
    </row>
    <row r="425" spans="1:26" x14ac:dyDescent="0.25">
      <c r="A425" s="74">
        <v>1.25</v>
      </c>
      <c r="B425" s="75">
        <v>160</v>
      </c>
      <c r="C425" s="75">
        <f t="shared" si="33"/>
        <v>161.25</v>
      </c>
      <c r="D425" s="78">
        <v>1.66</v>
      </c>
      <c r="E425" s="75">
        <v>1.3579999999999999</v>
      </c>
      <c r="F425" s="78">
        <v>0.151</v>
      </c>
      <c r="G425" s="75" t="s">
        <v>9</v>
      </c>
      <c r="H425" s="75">
        <v>160</v>
      </c>
      <c r="I425" s="75" t="s">
        <v>15</v>
      </c>
      <c r="J425" s="75">
        <v>11</v>
      </c>
      <c r="K425" s="78"/>
      <c r="L425" s="167" t="s">
        <v>149</v>
      </c>
      <c r="M425" s="78">
        <v>0.30599999999999999</v>
      </c>
      <c r="N425" s="75">
        <v>150</v>
      </c>
      <c r="O425" s="77">
        <v>0.01</v>
      </c>
      <c r="S425" s="16"/>
      <c r="T425" s="16"/>
      <c r="U425" s="5"/>
      <c r="Y425" s="83"/>
      <c r="Z425" s="82"/>
    </row>
    <row r="426" spans="1:26" x14ac:dyDescent="0.25">
      <c r="A426" s="74">
        <v>1.5</v>
      </c>
      <c r="B426" s="75">
        <v>160</v>
      </c>
      <c r="C426" s="75">
        <f t="shared" si="33"/>
        <v>161.5</v>
      </c>
      <c r="D426" s="78">
        <v>1.9</v>
      </c>
      <c r="E426" s="75">
        <v>1.5539999999999998</v>
      </c>
      <c r="F426" s="78">
        <v>0.17299999999999999</v>
      </c>
      <c r="G426" s="75" t="s">
        <v>9</v>
      </c>
      <c r="H426" s="75">
        <v>160</v>
      </c>
      <c r="I426" s="75" t="s">
        <v>15</v>
      </c>
      <c r="J426" s="75">
        <v>11</v>
      </c>
      <c r="K426" s="78"/>
      <c r="L426" s="167" t="s">
        <v>149</v>
      </c>
      <c r="M426" s="78">
        <v>0.40200000000000002</v>
      </c>
      <c r="N426" s="75">
        <v>150</v>
      </c>
      <c r="O426" s="77">
        <v>0.01</v>
      </c>
      <c r="S426" s="16"/>
      <c r="T426" s="16"/>
      <c r="U426" s="5"/>
      <c r="Y426" s="83"/>
      <c r="Z426" s="82"/>
    </row>
    <row r="427" spans="1:26" x14ac:dyDescent="0.25">
      <c r="A427" s="74">
        <v>2</v>
      </c>
      <c r="B427" s="75">
        <v>160</v>
      </c>
      <c r="C427" s="75">
        <f t="shared" si="33"/>
        <v>162</v>
      </c>
      <c r="D427" s="78">
        <v>2.375</v>
      </c>
      <c r="E427" s="75">
        <v>1.9430000000000001</v>
      </c>
      <c r="F427" s="78">
        <v>0.216</v>
      </c>
      <c r="G427" s="75" t="s">
        <v>9</v>
      </c>
      <c r="H427" s="75">
        <v>160</v>
      </c>
      <c r="I427" s="75" t="s">
        <v>15</v>
      </c>
      <c r="J427" s="75">
        <v>11</v>
      </c>
      <c r="K427" s="78"/>
      <c r="L427" s="167" t="s">
        <v>149</v>
      </c>
      <c r="M427" s="78">
        <v>0.627</v>
      </c>
      <c r="N427" s="75">
        <v>150</v>
      </c>
      <c r="O427" s="77">
        <v>0.01</v>
      </c>
      <c r="S427" s="16"/>
      <c r="T427" s="16"/>
      <c r="U427" s="5"/>
      <c r="Y427" s="83"/>
      <c r="Z427" s="82"/>
    </row>
    <row r="428" spans="1:26" x14ac:dyDescent="0.25">
      <c r="A428" s="74">
        <v>3</v>
      </c>
      <c r="B428" s="75">
        <v>160</v>
      </c>
      <c r="C428" s="75">
        <f t="shared" si="33"/>
        <v>163</v>
      </c>
      <c r="D428" s="78">
        <v>3.5</v>
      </c>
      <c r="E428" s="75">
        <v>2.8639999999999999</v>
      </c>
      <c r="F428" s="78">
        <v>0.318</v>
      </c>
      <c r="G428" s="75" t="s">
        <v>9</v>
      </c>
      <c r="H428" s="75">
        <v>160</v>
      </c>
      <c r="I428" s="75" t="s">
        <v>15</v>
      </c>
      <c r="J428" s="75">
        <v>11</v>
      </c>
      <c r="K428" s="78"/>
      <c r="L428" s="167" t="s">
        <v>149</v>
      </c>
      <c r="M428" s="78">
        <v>1.36</v>
      </c>
      <c r="N428" s="75">
        <v>150</v>
      </c>
      <c r="O428" s="77">
        <v>0.01</v>
      </c>
      <c r="S428" s="16"/>
      <c r="T428" s="16"/>
      <c r="U428" s="5"/>
      <c r="Y428" s="83"/>
      <c r="Z428" s="82"/>
    </row>
    <row r="429" spans="1:26" x14ac:dyDescent="0.25">
      <c r="A429" s="74">
        <v>4</v>
      </c>
      <c r="B429" s="75">
        <v>160</v>
      </c>
      <c r="C429" s="75">
        <f>A429+B429</f>
        <v>164</v>
      </c>
      <c r="D429" s="78">
        <v>4.5</v>
      </c>
      <c r="E429" s="75">
        <v>3.6819999999999999</v>
      </c>
      <c r="F429" s="78">
        <v>0.40899999999999997</v>
      </c>
      <c r="G429" s="75" t="s">
        <v>9</v>
      </c>
      <c r="H429" s="75">
        <v>160</v>
      </c>
      <c r="I429" s="75" t="s">
        <v>15</v>
      </c>
      <c r="J429" s="75">
        <v>11</v>
      </c>
      <c r="K429" s="78"/>
      <c r="L429" s="167" t="s">
        <v>149</v>
      </c>
      <c r="M429" s="78">
        <v>2.2490000000000001</v>
      </c>
      <c r="N429" s="75">
        <v>150</v>
      </c>
      <c r="O429" s="77">
        <v>0.01</v>
      </c>
      <c r="S429" s="16"/>
      <c r="T429" s="16"/>
      <c r="U429" s="5"/>
      <c r="Y429" s="83"/>
      <c r="Z429" s="82"/>
    </row>
    <row r="430" spans="1:26" x14ac:dyDescent="0.25">
      <c r="A430" s="74">
        <v>6</v>
      </c>
      <c r="B430" s="75">
        <v>160</v>
      </c>
      <c r="C430" s="75">
        <f>A430+B430</f>
        <v>166</v>
      </c>
      <c r="D430" s="78">
        <v>6.625</v>
      </c>
      <c r="E430" s="75">
        <v>5.4210000000000003</v>
      </c>
      <c r="F430" s="78">
        <v>0.60199999999999998</v>
      </c>
      <c r="G430" s="75" t="s">
        <v>9</v>
      </c>
      <c r="H430" s="75">
        <v>160</v>
      </c>
      <c r="I430" s="75" t="s">
        <v>15</v>
      </c>
      <c r="J430" s="75">
        <v>11</v>
      </c>
      <c r="K430" s="78"/>
      <c r="L430" s="167" t="s">
        <v>149</v>
      </c>
      <c r="M430" s="78">
        <v>4.8730000000000002</v>
      </c>
      <c r="N430" s="75">
        <v>150</v>
      </c>
      <c r="O430" s="77">
        <v>0.01</v>
      </c>
      <c r="S430" s="16"/>
      <c r="T430" s="16"/>
      <c r="U430" s="5"/>
      <c r="Y430" s="83"/>
      <c r="Z430" s="82"/>
    </row>
    <row r="431" spans="1:26" x14ac:dyDescent="0.25">
      <c r="A431" s="146">
        <v>8</v>
      </c>
      <c r="B431" s="146">
        <v>160</v>
      </c>
      <c r="C431" s="146">
        <f>A431+B431</f>
        <v>168</v>
      </c>
      <c r="D431" s="143">
        <v>8.625</v>
      </c>
      <c r="E431" s="146">
        <f>D431-2*F431</f>
        <v>7.0570000000000004</v>
      </c>
      <c r="F431" s="143">
        <v>0.78400000000000003</v>
      </c>
      <c r="G431" s="146" t="s">
        <v>9</v>
      </c>
      <c r="H431" s="146">
        <v>160</v>
      </c>
      <c r="I431" s="146" t="s">
        <v>15</v>
      </c>
      <c r="J431" s="146">
        <v>11</v>
      </c>
      <c r="K431" s="143"/>
      <c r="L431" s="153" t="s">
        <v>147</v>
      </c>
      <c r="M431" s="143">
        <v>8.43</v>
      </c>
      <c r="N431" s="146">
        <v>150</v>
      </c>
      <c r="O431" s="151">
        <v>0.01</v>
      </c>
      <c r="S431" s="16"/>
      <c r="T431" s="16"/>
      <c r="U431" s="5"/>
      <c r="Y431" s="83"/>
      <c r="Z431" s="82"/>
    </row>
    <row r="432" spans="1:26" x14ac:dyDescent="0.25">
      <c r="A432" s="146">
        <v>10</v>
      </c>
      <c r="B432" s="146">
        <v>160</v>
      </c>
      <c r="C432" s="146">
        <f>A432+B432</f>
        <v>170</v>
      </c>
      <c r="D432" s="143">
        <v>10.75</v>
      </c>
      <c r="E432" s="146">
        <f>D432-2*F432</f>
        <v>8.7959999999999994</v>
      </c>
      <c r="F432" s="143">
        <v>0.97699999999999998</v>
      </c>
      <c r="G432" s="146" t="s">
        <v>9</v>
      </c>
      <c r="H432" s="146">
        <v>160</v>
      </c>
      <c r="I432" s="146" t="s">
        <v>15</v>
      </c>
      <c r="J432" s="146">
        <v>11</v>
      </c>
      <c r="K432" s="143"/>
      <c r="L432" s="153" t="s">
        <v>147</v>
      </c>
      <c r="M432" s="143">
        <v>13.09</v>
      </c>
      <c r="N432" s="146">
        <v>150</v>
      </c>
      <c r="O432" s="151">
        <v>0.01</v>
      </c>
      <c r="S432" s="16"/>
      <c r="T432" s="16"/>
      <c r="U432" s="5"/>
      <c r="Y432" s="83"/>
      <c r="Z432" s="82"/>
    </row>
    <row r="433" spans="1:26" x14ac:dyDescent="0.25">
      <c r="A433" s="146">
        <v>12</v>
      </c>
      <c r="B433" s="146">
        <v>160</v>
      </c>
      <c r="C433" s="146">
        <f>A433+B433</f>
        <v>172</v>
      </c>
      <c r="D433" s="143">
        <v>12.75</v>
      </c>
      <c r="E433" s="146">
        <f>D433-2*F433</f>
        <v>10.432</v>
      </c>
      <c r="F433" s="143">
        <v>1.159</v>
      </c>
      <c r="G433" s="146" t="s">
        <v>9</v>
      </c>
      <c r="H433" s="146">
        <v>160</v>
      </c>
      <c r="I433" s="146" t="s">
        <v>15</v>
      </c>
      <c r="J433" s="146">
        <v>11</v>
      </c>
      <c r="K433" s="143"/>
      <c r="L433" s="153" t="s">
        <v>147</v>
      </c>
      <c r="M433" s="143">
        <v>18.41</v>
      </c>
      <c r="N433" s="146">
        <v>150</v>
      </c>
      <c r="O433" s="151">
        <v>0.01</v>
      </c>
      <c r="S433" s="16"/>
      <c r="T433" s="16"/>
      <c r="U433" s="5"/>
      <c r="Y433" s="83"/>
      <c r="Z433" s="82"/>
    </row>
    <row r="434" spans="1:26" x14ac:dyDescent="0.25">
      <c r="A434" s="27">
        <v>0.5</v>
      </c>
      <c r="B434" s="16">
        <v>200</v>
      </c>
      <c r="C434" s="16">
        <f t="shared" si="33"/>
        <v>200.5</v>
      </c>
      <c r="D434" s="51"/>
      <c r="E434" s="16">
        <v>0.65399999999999991</v>
      </c>
      <c r="F434" s="51"/>
      <c r="G434" s="16" t="s">
        <v>9</v>
      </c>
      <c r="H434" s="16">
        <v>200</v>
      </c>
      <c r="I434" s="16" t="s">
        <v>15</v>
      </c>
      <c r="J434" s="16">
        <v>9</v>
      </c>
      <c r="K434" s="51"/>
      <c r="L434" s="187"/>
      <c r="M434" s="51">
        <v>9.9000000000000005E-2</v>
      </c>
      <c r="N434" s="16">
        <v>150</v>
      </c>
      <c r="O434" s="104">
        <v>0.01</v>
      </c>
      <c r="S434" s="16"/>
      <c r="T434" s="16"/>
      <c r="U434" s="5"/>
      <c r="Y434" s="83"/>
      <c r="Z434" s="82"/>
    </row>
    <row r="435" spans="1:26" x14ac:dyDescent="0.25">
      <c r="A435" s="74">
        <v>0.75</v>
      </c>
      <c r="B435" s="75">
        <v>200</v>
      </c>
      <c r="C435" s="75">
        <f t="shared" si="33"/>
        <v>200.75</v>
      </c>
      <c r="D435" s="78">
        <v>1.05</v>
      </c>
      <c r="E435" s="75">
        <v>0.81799999999999995</v>
      </c>
      <c r="F435" s="78">
        <v>0.11700000000000001</v>
      </c>
      <c r="G435" s="75" t="s">
        <v>9</v>
      </c>
      <c r="H435" s="75">
        <v>200</v>
      </c>
      <c r="I435" s="75" t="s">
        <v>15</v>
      </c>
      <c r="J435" s="75">
        <v>9</v>
      </c>
      <c r="K435" s="78"/>
      <c r="L435" s="167" t="s">
        <v>149</v>
      </c>
      <c r="M435" s="78">
        <v>0.14599999999999999</v>
      </c>
      <c r="N435" s="75">
        <v>150</v>
      </c>
      <c r="O435" s="77">
        <v>0.01</v>
      </c>
      <c r="S435" s="16"/>
      <c r="T435" s="16"/>
      <c r="U435" s="5"/>
      <c r="Y435" s="83"/>
      <c r="Z435" s="82"/>
    </row>
    <row r="436" spans="1:26" x14ac:dyDescent="0.25">
      <c r="A436" s="74">
        <v>1</v>
      </c>
      <c r="B436" s="75">
        <v>200</v>
      </c>
      <c r="C436" s="75">
        <f t="shared" si="33"/>
        <v>201</v>
      </c>
      <c r="D436" s="78">
        <v>1.3149999999999999</v>
      </c>
      <c r="E436" s="75">
        <v>1.0229999999999999</v>
      </c>
      <c r="F436" s="78">
        <v>0.14599999999999999</v>
      </c>
      <c r="G436" s="75" t="s">
        <v>9</v>
      </c>
      <c r="H436" s="75">
        <v>200</v>
      </c>
      <c r="I436" s="75" t="s">
        <v>15</v>
      </c>
      <c r="J436" s="75">
        <v>9</v>
      </c>
      <c r="K436" s="78"/>
      <c r="L436" s="167" t="s">
        <v>149</v>
      </c>
      <c r="M436" s="78">
        <v>0.22900000000000001</v>
      </c>
      <c r="N436" s="75">
        <v>150</v>
      </c>
      <c r="O436" s="77">
        <v>0.01</v>
      </c>
      <c r="S436" s="16"/>
      <c r="T436" s="16"/>
      <c r="U436" s="5"/>
      <c r="Y436" s="83"/>
      <c r="Z436" s="82"/>
    </row>
    <row r="437" spans="1:26" x14ac:dyDescent="0.25">
      <c r="A437" s="74">
        <v>1.25</v>
      </c>
      <c r="B437" s="75">
        <v>200</v>
      </c>
      <c r="C437" s="75">
        <f t="shared" si="33"/>
        <v>201.25</v>
      </c>
      <c r="D437" s="78">
        <v>1.66</v>
      </c>
      <c r="E437" s="75">
        <v>1.292</v>
      </c>
      <c r="F437" s="78">
        <v>0.184</v>
      </c>
      <c r="G437" s="75" t="s">
        <v>9</v>
      </c>
      <c r="H437" s="75">
        <v>200</v>
      </c>
      <c r="I437" s="75" t="s">
        <v>15</v>
      </c>
      <c r="J437" s="75">
        <v>9</v>
      </c>
      <c r="K437" s="78"/>
      <c r="L437" s="167" t="s">
        <v>149</v>
      </c>
      <c r="M437" s="78">
        <v>0.36499999999999999</v>
      </c>
      <c r="N437" s="75">
        <v>150</v>
      </c>
      <c r="O437" s="77">
        <v>0.01</v>
      </c>
      <c r="S437" s="16"/>
      <c r="T437" s="16"/>
      <c r="U437" s="5"/>
      <c r="Y437" s="83"/>
      <c r="Z437" s="82"/>
    </row>
    <row r="438" spans="1:26" x14ac:dyDescent="0.25">
      <c r="A438" s="74">
        <v>1.5</v>
      </c>
      <c r="B438" s="75">
        <v>200</v>
      </c>
      <c r="C438" s="75">
        <f t="shared" si="33"/>
        <v>201.5</v>
      </c>
      <c r="D438" s="78">
        <v>1.9</v>
      </c>
      <c r="E438" s="75">
        <v>1.478</v>
      </c>
      <c r="F438" s="78">
        <v>0.21099999999999999</v>
      </c>
      <c r="G438" s="75" t="s">
        <v>9</v>
      </c>
      <c r="H438" s="75">
        <v>200</v>
      </c>
      <c r="I438" s="75" t="s">
        <v>15</v>
      </c>
      <c r="J438" s="75">
        <v>9</v>
      </c>
      <c r="K438" s="78"/>
      <c r="L438" s="167" t="s">
        <v>149</v>
      </c>
      <c r="M438" s="78">
        <v>0.47899999999999998</v>
      </c>
      <c r="N438" s="75">
        <v>150</v>
      </c>
      <c r="O438" s="77">
        <v>0.01</v>
      </c>
      <c r="S438" s="16"/>
      <c r="T438" s="16"/>
      <c r="U438" s="5"/>
      <c r="Y438" s="83"/>
      <c r="Z438" s="82"/>
    </row>
    <row r="439" spans="1:26" x14ac:dyDescent="0.25">
      <c r="A439" s="74">
        <v>2</v>
      </c>
      <c r="B439" s="75">
        <v>200</v>
      </c>
      <c r="C439" s="75">
        <f t="shared" si="33"/>
        <v>202</v>
      </c>
      <c r="D439" s="78">
        <v>2.375</v>
      </c>
      <c r="E439" s="75">
        <v>1.847</v>
      </c>
      <c r="F439" s="78">
        <v>0.26400000000000001</v>
      </c>
      <c r="G439" s="75" t="s">
        <v>9</v>
      </c>
      <c r="H439" s="75">
        <v>200</v>
      </c>
      <c r="I439" s="75" t="s">
        <v>15</v>
      </c>
      <c r="J439" s="75">
        <v>9</v>
      </c>
      <c r="K439" s="78"/>
      <c r="L439" s="167" t="s">
        <v>149</v>
      </c>
      <c r="M439" s="78">
        <v>0.749</v>
      </c>
      <c r="N439" s="75">
        <v>150</v>
      </c>
      <c r="O439" s="77">
        <v>0.01</v>
      </c>
      <c r="S439" s="16"/>
      <c r="T439" s="16"/>
      <c r="U439" s="5"/>
      <c r="Y439" s="83"/>
      <c r="Z439" s="82"/>
    </row>
    <row r="440" spans="1:26" x14ac:dyDescent="0.25">
      <c r="A440" s="74">
        <v>3</v>
      </c>
      <c r="B440" s="75">
        <v>200</v>
      </c>
      <c r="C440" s="75">
        <f t="shared" si="33"/>
        <v>203</v>
      </c>
      <c r="D440" s="78">
        <v>3.5</v>
      </c>
      <c r="E440" s="75">
        <v>2.722</v>
      </c>
      <c r="F440" s="78">
        <v>0.38900000000000001</v>
      </c>
      <c r="G440" s="75" t="s">
        <v>9</v>
      </c>
      <c r="H440" s="75">
        <v>200</v>
      </c>
      <c r="I440" s="75" t="s">
        <v>15</v>
      </c>
      <c r="J440" s="75">
        <v>9</v>
      </c>
      <c r="K440" s="78"/>
      <c r="L440" s="167" t="s">
        <v>149</v>
      </c>
      <c r="M440" s="78">
        <v>1.6259999999999999</v>
      </c>
      <c r="N440" s="75">
        <v>150</v>
      </c>
      <c r="O440" s="77">
        <v>0.01</v>
      </c>
      <c r="S440" s="16"/>
      <c r="T440" s="16"/>
      <c r="U440" s="5"/>
      <c r="Y440" s="83"/>
      <c r="Z440" s="82"/>
    </row>
    <row r="441" spans="1:26" x14ac:dyDescent="0.25">
      <c r="A441" s="74">
        <v>4</v>
      </c>
      <c r="B441" s="75">
        <v>200</v>
      </c>
      <c r="C441" s="75">
        <f t="shared" si="33"/>
        <v>204</v>
      </c>
      <c r="D441" s="78">
        <v>4.5</v>
      </c>
      <c r="E441" s="75">
        <v>3.5</v>
      </c>
      <c r="F441" s="78">
        <v>0.5</v>
      </c>
      <c r="G441" s="75" t="s">
        <v>9</v>
      </c>
      <c r="H441" s="75">
        <v>200</v>
      </c>
      <c r="I441" s="75" t="s">
        <v>15</v>
      </c>
      <c r="J441" s="75">
        <v>9</v>
      </c>
      <c r="K441" s="78"/>
      <c r="L441" s="167" t="s">
        <v>149</v>
      </c>
      <c r="M441" s="78">
        <v>2.6880000000000002</v>
      </c>
      <c r="N441" s="75">
        <v>150</v>
      </c>
      <c r="O441" s="77">
        <v>0.01</v>
      </c>
      <c r="S441" s="16"/>
      <c r="T441" s="16"/>
      <c r="U441" s="5"/>
      <c r="Y441" s="83"/>
      <c r="Z441" s="82"/>
    </row>
    <row r="442" spans="1:26" x14ac:dyDescent="0.25">
      <c r="A442" s="146">
        <v>6</v>
      </c>
      <c r="B442" s="146">
        <v>200</v>
      </c>
      <c r="C442" s="146">
        <f t="shared" si="33"/>
        <v>206</v>
      </c>
      <c r="D442" s="143">
        <v>6.625</v>
      </c>
      <c r="E442" s="146">
        <f>D442-2*F442</f>
        <v>5.1530000000000005</v>
      </c>
      <c r="F442" s="143">
        <v>0.73599999999999999</v>
      </c>
      <c r="G442" s="146" t="s">
        <v>9</v>
      </c>
      <c r="H442" s="146">
        <v>200</v>
      </c>
      <c r="I442" s="146" t="s">
        <v>15</v>
      </c>
      <c r="J442" s="146">
        <v>9</v>
      </c>
      <c r="K442" s="143"/>
      <c r="L442" s="153" t="s">
        <v>147</v>
      </c>
      <c r="M442" s="143">
        <v>5.93</v>
      </c>
      <c r="N442" s="146">
        <v>150</v>
      </c>
      <c r="O442" s="151">
        <v>0.01</v>
      </c>
      <c r="S442" s="16"/>
      <c r="T442" s="16"/>
      <c r="U442" s="5"/>
      <c r="Y442" s="83"/>
      <c r="Z442" s="82"/>
    </row>
    <row r="443" spans="1:26" x14ac:dyDescent="0.25">
      <c r="A443" s="146">
        <v>8</v>
      </c>
      <c r="B443" s="146">
        <v>200</v>
      </c>
      <c r="C443" s="146">
        <f t="shared" si="33"/>
        <v>208</v>
      </c>
      <c r="D443" s="143">
        <v>8.625</v>
      </c>
      <c r="E443" s="146">
        <f>D443-2*F443</f>
        <v>6.7089999999999996</v>
      </c>
      <c r="F443" s="143">
        <v>0.95799999999999996</v>
      </c>
      <c r="G443" s="146" t="s">
        <v>9</v>
      </c>
      <c r="H443" s="146">
        <v>200</v>
      </c>
      <c r="I443" s="146" t="s">
        <v>15</v>
      </c>
      <c r="J443" s="146">
        <v>9</v>
      </c>
      <c r="K443" s="143"/>
      <c r="L443" s="153" t="s">
        <v>147</v>
      </c>
      <c r="M443" s="143">
        <v>10.050000000000001</v>
      </c>
      <c r="N443" s="146">
        <v>150</v>
      </c>
      <c r="O443" s="151">
        <v>0.01</v>
      </c>
      <c r="S443" s="16"/>
      <c r="T443" s="16"/>
      <c r="U443" s="5"/>
      <c r="Y443" s="83"/>
      <c r="Z443" s="82"/>
    </row>
    <row r="444" spans="1:26" x14ac:dyDescent="0.25">
      <c r="A444" s="146">
        <v>10</v>
      </c>
      <c r="B444" s="146">
        <v>200</v>
      </c>
      <c r="C444" s="146">
        <f t="shared" si="33"/>
        <v>210</v>
      </c>
      <c r="D444" s="143">
        <v>10.75</v>
      </c>
      <c r="E444" s="146">
        <f>D444-2*F444</f>
        <v>8.3620000000000001</v>
      </c>
      <c r="F444" s="143">
        <v>1.194</v>
      </c>
      <c r="G444" s="146" t="s">
        <v>9</v>
      </c>
      <c r="H444" s="146">
        <v>200</v>
      </c>
      <c r="I444" s="146" t="s">
        <v>15</v>
      </c>
      <c r="J444" s="146">
        <v>9</v>
      </c>
      <c r="K444" s="143"/>
      <c r="L444" s="153" t="s">
        <v>147</v>
      </c>
      <c r="M444" s="143">
        <v>15.62</v>
      </c>
      <c r="N444" s="146">
        <v>150</v>
      </c>
      <c r="O444" s="151">
        <v>0.01</v>
      </c>
      <c r="S444" s="16"/>
      <c r="T444" s="16"/>
      <c r="U444" s="5"/>
      <c r="Y444" s="83"/>
      <c r="Z444" s="82"/>
    </row>
    <row r="445" spans="1:26" x14ac:dyDescent="0.25">
      <c r="A445" s="146">
        <v>12</v>
      </c>
      <c r="B445" s="146">
        <v>200</v>
      </c>
      <c r="C445" s="146">
        <f t="shared" si="33"/>
        <v>212</v>
      </c>
      <c r="D445" s="143">
        <v>12.75</v>
      </c>
      <c r="E445" s="146">
        <f>D445-2*F445</f>
        <v>9.9160000000000004</v>
      </c>
      <c r="F445" s="143">
        <v>1.417</v>
      </c>
      <c r="G445" s="146" t="s">
        <v>9</v>
      </c>
      <c r="H445" s="146">
        <v>200</v>
      </c>
      <c r="I445" s="146" t="s">
        <v>15</v>
      </c>
      <c r="J445" s="146">
        <v>9</v>
      </c>
      <c r="K445" s="143"/>
      <c r="L445" s="153" t="s">
        <v>147</v>
      </c>
      <c r="M445" s="143">
        <v>21.97</v>
      </c>
      <c r="N445" s="146">
        <v>150</v>
      </c>
      <c r="O445" s="151">
        <v>0.01</v>
      </c>
      <c r="S445" s="16"/>
      <c r="T445" s="16"/>
      <c r="U445" s="5"/>
      <c r="Y445" s="83"/>
      <c r="Z445" s="82"/>
    </row>
    <row r="446" spans="1:26" x14ac:dyDescent="0.25">
      <c r="A446" s="27">
        <v>0.5</v>
      </c>
      <c r="B446" s="16">
        <v>267</v>
      </c>
      <c r="C446" s="16">
        <f t="shared" si="33"/>
        <v>267.5</v>
      </c>
      <c r="D446" s="51"/>
      <c r="E446" s="16">
        <v>0.6</v>
      </c>
      <c r="F446" s="51"/>
      <c r="G446" s="16" t="s">
        <v>9</v>
      </c>
      <c r="H446" s="16">
        <v>267</v>
      </c>
      <c r="I446" s="16" t="s">
        <v>15</v>
      </c>
      <c r="J446" s="16">
        <v>7</v>
      </c>
      <c r="K446" s="51"/>
      <c r="L446" s="187"/>
      <c r="M446" s="51">
        <v>0.12</v>
      </c>
      <c r="N446" s="16">
        <v>150</v>
      </c>
      <c r="O446" s="104">
        <v>0.01</v>
      </c>
      <c r="S446" s="16"/>
      <c r="T446" s="16"/>
      <c r="U446" s="5"/>
      <c r="Y446" s="83"/>
      <c r="Z446" s="82"/>
    </row>
    <row r="447" spans="1:26" x14ac:dyDescent="0.25">
      <c r="A447" s="74">
        <v>0.75</v>
      </c>
      <c r="B447" s="75">
        <v>267</v>
      </c>
      <c r="C447" s="75">
        <f t="shared" si="33"/>
        <v>267.75</v>
      </c>
      <c r="D447" s="78">
        <v>1.05</v>
      </c>
      <c r="E447" s="75">
        <v>0.75</v>
      </c>
      <c r="F447" s="78">
        <v>0.15</v>
      </c>
      <c r="G447" s="75" t="s">
        <v>9</v>
      </c>
      <c r="H447" s="75">
        <v>267</v>
      </c>
      <c r="I447" s="75" t="s">
        <v>15</v>
      </c>
      <c r="J447" s="75">
        <v>7</v>
      </c>
      <c r="K447" s="78"/>
      <c r="L447" s="167" t="s">
        <v>149</v>
      </c>
      <c r="M447" s="78">
        <v>0.18099999999999999</v>
      </c>
      <c r="N447" s="75">
        <v>150</v>
      </c>
      <c r="O447" s="77">
        <v>0.01</v>
      </c>
      <c r="S447" s="16"/>
      <c r="T447" s="16"/>
      <c r="U447" s="5"/>
      <c r="Y447" s="83"/>
      <c r="Z447" s="82"/>
    </row>
    <row r="448" spans="1:26" x14ac:dyDescent="0.25">
      <c r="A448" s="74">
        <v>1</v>
      </c>
      <c r="B448" s="75">
        <v>267</v>
      </c>
      <c r="C448" s="75">
        <f t="shared" si="33"/>
        <v>268</v>
      </c>
      <c r="D448" s="78">
        <v>1.3149999999999999</v>
      </c>
      <c r="E448" s="75">
        <v>0.93899999999999995</v>
      </c>
      <c r="F448" s="78">
        <v>0.188</v>
      </c>
      <c r="G448" s="75" t="s">
        <v>9</v>
      </c>
      <c r="H448" s="75">
        <v>267</v>
      </c>
      <c r="I448" s="75" t="s">
        <v>15</v>
      </c>
      <c r="J448" s="75">
        <v>7</v>
      </c>
      <c r="K448" s="78"/>
      <c r="L448" s="167" t="s">
        <v>149</v>
      </c>
      <c r="M448" s="78">
        <v>0.28499999999999998</v>
      </c>
      <c r="N448" s="75">
        <v>150</v>
      </c>
      <c r="O448" s="77">
        <v>0.01</v>
      </c>
      <c r="S448" s="16"/>
      <c r="T448" s="16"/>
      <c r="U448" s="5"/>
      <c r="Y448" s="83"/>
      <c r="Z448" s="82"/>
    </row>
    <row r="449" spans="1:26" x14ac:dyDescent="0.25">
      <c r="A449" s="74">
        <v>1.25</v>
      </c>
      <c r="B449" s="75">
        <v>267</v>
      </c>
      <c r="C449" s="75">
        <f t="shared" si="33"/>
        <v>268.25</v>
      </c>
      <c r="D449" s="78">
        <v>1.66</v>
      </c>
      <c r="E449" s="75">
        <v>1.1859999999999999</v>
      </c>
      <c r="F449" s="78">
        <v>0.23699999999999999</v>
      </c>
      <c r="G449" s="75" t="s">
        <v>9</v>
      </c>
      <c r="H449" s="75">
        <v>267</v>
      </c>
      <c r="I449" s="75" t="s">
        <v>15</v>
      </c>
      <c r="J449" s="75">
        <v>7</v>
      </c>
      <c r="K449" s="78"/>
      <c r="L449" s="167" t="s">
        <v>149</v>
      </c>
      <c r="M449" s="78">
        <v>0.45300000000000001</v>
      </c>
      <c r="N449" s="75">
        <v>150</v>
      </c>
      <c r="O449" s="77">
        <v>0.01</v>
      </c>
      <c r="S449" s="16"/>
      <c r="T449" s="16"/>
      <c r="U449" s="5"/>
      <c r="Y449" s="83"/>
      <c r="Z449" s="82"/>
    </row>
    <row r="450" spans="1:26" x14ac:dyDescent="0.25">
      <c r="A450" s="74">
        <v>1.5</v>
      </c>
      <c r="B450" s="75">
        <v>267</v>
      </c>
      <c r="C450" s="75">
        <f t="shared" si="33"/>
        <v>268.5</v>
      </c>
      <c r="D450" s="78">
        <v>1.9</v>
      </c>
      <c r="E450" s="75">
        <v>1.3579999999999999</v>
      </c>
      <c r="F450" s="78">
        <v>0.27100000000000002</v>
      </c>
      <c r="G450" s="75" t="s">
        <v>9</v>
      </c>
      <c r="H450" s="75">
        <v>267</v>
      </c>
      <c r="I450" s="75" t="s">
        <v>15</v>
      </c>
      <c r="J450" s="75">
        <v>7</v>
      </c>
      <c r="K450" s="78"/>
      <c r="L450" s="167" t="s">
        <v>149</v>
      </c>
      <c r="M450" s="78">
        <v>0.59299999999999997</v>
      </c>
      <c r="N450" s="75">
        <v>150</v>
      </c>
      <c r="O450" s="77">
        <v>0.01</v>
      </c>
      <c r="S450" s="16"/>
      <c r="T450" s="16"/>
      <c r="U450" s="5"/>
      <c r="Y450" s="83"/>
      <c r="Z450" s="82"/>
    </row>
    <row r="451" spans="1:26" x14ac:dyDescent="0.25">
      <c r="A451" s="74">
        <v>2</v>
      </c>
      <c r="B451" s="75">
        <v>267</v>
      </c>
      <c r="C451" s="75">
        <f t="shared" si="33"/>
        <v>269</v>
      </c>
      <c r="D451" s="78">
        <v>2.375</v>
      </c>
      <c r="E451" s="75">
        <v>1.6970000000000001</v>
      </c>
      <c r="F451" s="78">
        <v>0.33900000000000002</v>
      </c>
      <c r="G451" s="75" t="s">
        <v>9</v>
      </c>
      <c r="H451" s="75">
        <v>267</v>
      </c>
      <c r="I451" s="75" t="s">
        <v>15</v>
      </c>
      <c r="J451" s="75">
        <v>7</v>
      </c>
      <c r="K451" s="78"/>
      <c r="L451" s="167" t="s">
        <v>149</v>
      </c>
      <c r="M451" s="78">
        <v>0.92800000000000005</v>
      </c>
      <c r="N451" s="75">
        <v>150</v>
      </c>
      <c r="O451" s="77">
        <v>0.01</v>
      </c>
      <c r="S451" s="16"/>
      <c r="T451" s="16"/>
      <c r="U451" s="5"/>
      <c r="Y451" s="83"/>
      <c r="Z451" s="82"/>
    </row>
    <row r="452" spans="1:26" x14ac:dyDescent="0.25">
      <c r="A452" s="74">
        <v>3</v>
      </c>
      <c r="B452" s="75">
        <v>267</v>
      </c>
      <c r="C452" s="75">
        <f>A452+B452</f>
        <v>270</v>
      </c>
      <c r="D452" s="78">
        <v>3.5</v>
      </c>
      <c r="E452" s="75">
        <v>2.5</v>
      </c>
      <c r="F452" s="78">
        <v>0.5</v>
      </c>
      <c r="G452" s="75" t="s">
        <v>9</v>
      </c>
      <c r="H452" s="75">
        <v>267</v>
      </c>
      <c r="I452" s="75" t="s">
        <v>15</v>
      </c>
      <c r="J452" s="75">
        <v>7</v>
      </c>
      <c r="K452" s="78"/>
      <c r="L452" s="167" t="s">
        <v>149</v>
      </c>
      <c r="M452" s="78">
        <v>0.2016</v>
      </c>
      <c r="N452" s="75">
        <v>150</v>
      </c>
      <c r="O452" s="77">
        <v>0.01</v>
      </c>
      <c r="S452" s="16"/>
      <c r="T452" s="16"/>
      <c r="U452" s="5"/>
      <c r="Y452" s="83"/>
      <c r="Z452" s="82"/>
    </row>
    <row r="453" spans="1:26" x14ac:dyDescent="0.25">
      <c r="A453" s="152">
        <v>4</v>
      </c>
      <c r="B453" s="146">
        <v>267</v>
      </c>
      <c r="C453" s="146">
        <f>A453+B453</f>
        <v>271</v>
      </c>
      <c r="D453" s="143">
        <v>4.5</v>
      </c>
      <c r="E453" s="146">
        <f>D453-2*F453</f>
        <v>3.214</v>
      </c>
      <c r="F453" s="143">
        <v>0.64300000000000002</v>
      </c>
      <c r="G453" s="146" t="s">
        <v>9</v>
      </c>
      <c r="H453" s="146">
        <v>265</v>
      </c>
      <c r="I453" s="146" t="s">
        <v>15</v>
      </c>
      <c r="J453" s="146">
        <v>7</v>
      </c>
      <c r="K453" s="143"/>
      <c r="L453" s="153" t="s">
        <v>147</v>
      </c>
      <c r="M453" s="143">
        <v>3.38</v>
      </c>
      <c r="N453" s="146">
        <v>150</v>
      </c>
      <c r="O453" s="151">
        <v>0.01</v>
      </c>
      <c r="S453" s="16"/>
      <c r="T453" s="16"/>
      <c r="U453" s="5"/>
      <c r="Y453" s="83"/>
      <c r="Z453" s="82"/>
    </row>
    <row r="454" spans="1:26" x14ac:dyDescent="0.25">
      <c r="A454" s="152">
        <v>6</v>
      </c>
      <c r="B454" s="146">
        <v>267</v>
      </c>
      <c r="C454" s="146">
        <f>A454+B454</f>
        <v>273</v>
      </c>
      <c r="D454" s="143">
        <v>6.625</v>
      </c>
      <c r="E454" s="146">
        <f>D454-2*F454</f>
        <v>4.7330000000000005</v>
      </c>
      <c r="F454" s="143">
        <v>0.94599999999999995</v>
      </c>
      <c r="G454" s="146" t="s">
        <v>9</v>
      </c>
      <c r="H454" s="146">
        <v>265</v>
      </c>
      <c r="I454" s="146" t="s">
        <v>15</v>
      </c>
      <c r="J454" s="146">
        <v>7</v>
      </c>
      <c r="K454" s="143"/>
      <c r="L454" s="153" t="s">
        <v>147</v>
      </c>
      <c r="M454" s="143">
        <v>7.34</v>
      </c>
      <c r="N454" s="146">
        <v>150</v>
      </c>
      <c r="O454" s="151">
        <v>0.01</v>
      </c>
      <c r="S454" s="16"/>
      <c r="T454" s="16"/>
      <c r="U454" s="5"/>
      <c r="Y454" s="83"/>
      <c r="Z454" s="82"/>
    </row>
    <row r="455" spans="1:26" x14ac:dyDescent="0.25">
      <c r="A455" s="152">
        <v>8</v>
      </c>
      <c r="B455" s="146">
        <v>267</v>
      </c>
      <c r="C455" s="146">
        <f>A455+B455</f>
        <v>275</v>
      </c>
      <c r="D455" s="143">
        <v>8.625</v>
      </c>
      <c r="E455" s="146">
        <f>D455-2*F455</f>
        <v>6.1609999999999996</v>
      </c>
      <c r="F455" s="143">
        <v>1.232</v>
      </c>
      <c r="G455" s="146" t="s">
        <v>9</v>
      </c>
      <c r="H455" s="146">
        <v>265</v>
      </c>
      <c r="I455" s="146" t="s">
        <v>15</v>
      </c>
      <c r="J455" s="146">
        <v>7</v>
      </c>
      <c r="K455" s="143"/>
      <c r="L455" s="153" t="s">
        <v>147</v>
      </c>
      <c r="M455" s="143">
        <v>12.43</v>
      </c>
      <c r="N455" s="146">
        <v>150</v>
      </c>
      <c r="O455" s="151">
        <v>0.01</v>
      </c>
      <c r="S455" s="16"/>
      <c r="T455" s="16"/>
      <c r="U455" s="5"/>
      <c r="Y455" s="83"/>
      <c r="Z455" s="82"/>
    </row>
    <row r="456" spans="1:26" x14ac:dyDescent="0.25">
      <c r="A456" s="152">
        <v>10</v>
      </c>
      <c r="B456" s="146">
        <v>267</v>
      </c>
      <c r="C456" s="146">
        <f>A456+B456</f>
        <v>277</v>
      </c>
      <c r="D456" s="143">
        <v>10.75</v>
      </c>
      <c r="E456" s="146">
        <f>D456-2*F456</f>
        <v>7.6779999999999999</v>
      </c>
      <c r="F456" s="143">
        <v>1.536</v>
      </c>
      <c r="G456" s="146" t="s">
        <v>9</v>
      </c>
      <c r="H456" s="146">
        <v>265</v>
      </c>
      <c r="I456" s="146" t="s">
        <v>15</v>
      </c>
      <c r="J456" s="146">
        <v>7</v>
      </c>
      <c r="K456" s="143"/>
      <c r="L456" s="153" t="s">
        <v>147</v>
      </c>
      <c r="M456" s="143">
        <v>19.309999999999999</v>
      </c>
      <c r="N456" s="146">
        <v>150</v>
      </c>
      <c r="O456" s="151">
        <v>0.01</v>
      </c>
      <c r="S456" s="16"/>
      <c r="T456" s="16"/>
      <c r="U456" s="5"/>
      <c r="Y456" s="83"/>
      <c r="Z456" s="82"/>
    </row>
    <row r="457" spans="1:26" ht="13.8" thickBot="1" x14ac:dyDescent="0.3">
      <c r="A457" s="168">
        <v>12</v>
      </c>
      <c r="B457" s="169">
        <v>267</v>
      </c>
      <c r="C457" s="169">
        <f t="shared" si="33"/>
        <v>279</v>
      </c>
      <c r="D457" s="170">
        <v>12.75</v>
      </c>
      <c r="E457" s="169">
        <f>D457-2*F457</f>
        <v>9.1080000000000005</v>
      </c>
      <c r="F457" s="170">
        <v>1.821</v>
      </c>
      <c r="G457" s="169" t="s">
        <v>9</v>
      </c>
      <c r="H457" s="169">
        <v>265</v>
      </c>
      <c r="I457" s="169" t="s">
        <v>15</v>
      </c>
      <c r="J457" s="169">
        <v>7</v>
      </c>
      <c r="K457" s="170"/>
      <c r="L457" s="189" t="s">
        <v>147</v>
      </c>
      <c r="M457" s="170">
        <v>27.17</v>
      </c>
      <c r="N457" s="169">
        <v>150</v>
      </c>
      <c r="O457" s="171">
        <v>0.01</v>
      </c>
      <c r="S457" s="16"/>
      <c r="T457" s="16"/>
      <c r="U457" s="5"/>
      <c r="Y457" s="83"/>
      <c r="Z457" s="82"/>
    </row>
    <row r="458" spans="1:26" ht="13.8" thickBot="1" x14ac:dyDescent="0.3">
      <c r="T458" s="16"/>
    </row>
    <row r="459" spans="1:26" ht="13.8" thickBot="1" x14ac:dyDescent="0.3">
      <c r="A459" s="254" t="s">
        <v>77</v>
      </c>
      <c r="B459" s="255"/>
      <c r="C459" s="255"/>
      <c r="D459" s="255"/>
      <c r="E459" s="255"/>
      <c r="F459" s="255"/>
      <c r="G459" s="255"/>
      <c r="H459" s="255"/>
      <c r="I459" s="255"/>
      <c r="J459" s="255"/>
      <c r="K459" s="255"/>
      <c r="L459" s="255"/>
      <c r="M459" s="255"/>
      <c r="N459" s="255"/>
      <c r="O459" s="256"/>
      <c r="S459" t="s">
        <v>115</v>
      </c>
      <c r="T459" s="117" t="s">
        <v>136</v>
      </c>
      <c r="U459" s="118"/>
      <c r="V459" s="118"/>
      <c r="W459" s="119"/>
    </row>
    <row r="460" spans="1:26" x14ac:dyDescent="0.25">
      <c r="A460" s="263" t="s">
        <v>78</v>
      </c>
      <c r="B460" s="264"/>
      <c r="C460" s="264"/>
      <c r="D460" s="264"/>
      <c r="E460" s="264"/>
      <c r="F460" s="264"/>
      <c r="G460" s="264"/>
      <c r="H460" s="264"/>
      <c r="I460" s="264"/>
      <c r="J460" s="264"/>
      <c r="K460" s="264"/>
      <c r="L460" s="264"/>
      <c r="M460" s="264"/>
      <c r="N460" s="264"/>
      <c r="O460" s="265"/>
      <c r="T460" s="120" t="s">
        <v>140</v>
      </c>
      <c r="U460" s="78"/>
      <c r="V460" s="78"/>
      <c r="W460" s="121"/>
    </row>
    <row r="461" spans="1:26" ht="14.4" thickBot="1" x14ac:dyDescent="0.35">
      <c r="A461" s="6" t="s">
        <v>2</v>
      </c>
      <c r="B461" s="7" t="s">
        <v>3</v>
      </c>
      <c r="C461" s="8" t="s">
        <v>4</v>
      </c>
      <c r="D461" s="7" t="s">
        <v>20</v>
      </c>
      <c r="E461" s="7" t="s">
        <v>5</v>
      </c>
      <c r="F461" s="7" t="s">
        <v>21</v>
      </c>
      <c r="G461" s="7" t="s">
        <v>6</v>
      </c>
      <c r="H461" s="7" t="s">
        <v>7</v>
      </c>
      <c r="I461" s="7" t="s">
        <v>8</v>
      </c>
      <c r="J461" s="7" t="s">
        <v>9</v>
      </c>
      <c r="K461" s="7"/>
      <c r="L461" s="7"/>
      <c r="M461" s="7" t="s">
        <v>23</v>
      </c>
      <c r="N461" s="7" t="s">
        <v>17</v>
      </c>
      <c r="O461" s="9" t="s">
        <v>10</v>
      </c>
      <c r="R461" s="71"/>
      <c r="T461" s="122" t="s">
        <v>138</v>
      </c>
      <c r="U461" s="123"/>
      <c r="V461" s="78"/>
      <c r="W461" s="121"/>
    </row>
    <row r="462" spans="1:26" ht="13.8" thickTop="1" x14ac:dyDescent="0.25">
      <c r="A462" s="10">
        <v>0.5</v>
      </c>
      <c r="B462" s="11">
        <v>80</v>
      </c>
      <c r="C462" s="11">
        <f t="shared" ref="C462:C492" si="39">A462+B462</f>
        <v>80.5</v>
      </c>
      <c r="D462" s="1"/>
      <c r="E462" s="23">
        <v>0.622</v>
      </c>
      <c r="F462" s="51">
        <v>0.06</v>
      </c>
      <c r="G462" s="16" t="s">
        <v>56</v>
      </c>
      <c r="H462" s="16">
        <v>80</v>
      </c>
      <c r="I462" s="16" t="s">
        <v>15</v>
      </c>
      <c r="J462" s="16">
        <v>19</v>
      </c>
      <c r="K462" s="51"/>
      <c r="L462" s="187"/>
      <c r="M462" s="51">
        <v>0.06</v>
      </c>
      <c r="N462" s="11">
        <v>150</v>
      </c>
      <c r="O462" s="12">
        <v>0.01</v>
      </c>
      <c r="P462" s="16">
        <v>0.5</v>
      </c>
      <c r="Q462" s="16">
        <v>80</v>
      </c>
      <c r="R462" s="83"/>
      <c r="S462" s="16"/>
      <c r="T462" s="124" t="s">
        <v>139</v>
      </c>
      <c r="U462" s="125"/>
      <c r="V462" s="129"/>
      <c r="W462" s="130"/>
      <c r="X462" s="82"/>
    </row>
    <row r="463" spans="1:26" x14ac:dyDescent="0.25">
      <c r="A463" s="10">
        <v>0.75</v>
      </c>
      <c r="B463" s="11">
        <v>80</v>
      </c>
      <c r="C463" s="11">
        <f t="shared" si="39"/>
        <v>80.75</v>
      </c>
      <c r="D463" s="1"/>
      <c r="E463" s="23">
        <v>0.82399999999999995</v>
      </c>
      <c r="F463" s="51">
        <v>0.06</v>
      </c>
      <c r="G463" s="16" t="s">
        <v>56</v>
      </c>
      <c r="H463" s="16">
        <v>80</v>
      </c>
      <c r="I463" s="16" t="s">
        <v>15</v>
      </c>
      <c r="J463" s="16">
        <v>19</v>
      </c>
      <c r="K463" s="51"/>
      <c r="L463" s="187"/>
      <c r="M463" s="51">
        <v>7.0000000000000007E-2</v>
      </c>
      <c r="N463" s="11">
        <v>150</v>
      </c>
      <c r="O463" s="12">
        <v>0.01</v>
      </c>
      <c r="P463" s="16">
        <v>0.75</v>
      </c>
      <c r="Q463" s="16">
        <v>100</v>
      </c>
      <c r="R463" s="83"/>
      <c r="V463" s="79"/>
      <c r="W463" s="79"/>
      <c r="X463" s="82"/>
    </row>
    <row r="464" spans="1:26" x14ac:dyDescent="0.25">
      <c r="A464" s="74">
        <v>1</v>
      </c>
      <c r="B464" s="75">
        <v>80</v>
      </c>
      <c r="C464" s="75">
        <f t="shared" si="39"/>
        <v>81</v>
      </c>
      <c r="D464" s="78">
        <v>1.169</v>
      </c>
      <c r="E464" s="76">
        <v>1.0489999999999999</v>
      </c>
      <c r="F464" s="78">
        <v>0.06</v>
      </c>
      <c r="G464" s="75" t="s">
        <v>56</v>
      </c>
      <c r="H464" s="75">
        <v>80</v>
      </c>
      <c r="I464" s="75" t="s">
        <v>15</v>
      </c>
      <c r="J464" s="75">
        <v>19</v>
      </c>
      <c r="K464" s="78"/>
      <c r="L464" s="167"/>
      <c r="M464" s="78">
        <v>9.2999999999999999E-2</v>
      </c>
      <c r="N464" s="75">
        <v>150</v>
      </c>
      <c r="O464" s="77">
        <v>0.01</v>
      </c>
      <c r="P464" s="16">
        <v>1</v>
      </c>
      <c r="Q464" s="16">
        <v>125</v>
      </c>
      <c r="R464" s="83"/>
      <c r="S464" t="s">
        <v>115</v>
      </c>
      <c r="T464" s="154" t="s">
        <v>141</v>
      </c>
      <c r="U464" s="156"/>
      <c r="V464" s="156"/>
      <c r="W464" s="156"/>
      <c r="X464" s="172"/>
    </row>
    <row r="465" spans="1:24" x14ac:dyDescent="0.25">
      <c r="A465" s="74">
        <v>1.25</v>
      </c>
      <c r="B465" s="75">
        <v>80</v>
      </c>
      <c r="C465" s="75">
        <f t="shared" si="39"/>
        <v>81.25</v>
      </c>
      <c r="D465" s="78">
        <v>1.526</v>
      </c>
      <c r="E465" s="76">
        <v>1.38</v>
      </c>
      <c r="F465" s="78">
        <v>7.2999999999999995E-2</v>
      </c>
      <c r="G465" s="75" t="s">
        <v>56</v>
      </c>
      <c r="H465" s="75">
        <v>80</v>
      </c>
      <c r="I465" s="75" t="s">
        <v>15</v>
      </c>
      <c r="J465" s="75">
        <v>19</v>
      </c>
      <c r="K465" s="78"/>
      <c r="L465" s="167"/>
      <c r="M465" s="78">
        <v>0.14799999999999999</v>
      </c>
      <c r="N465" s="75">
        <v>150</v>
      </c>
      <c r="O465" s="77">
        <v>0.01</v>
      </c>
      <c r="P465" s="16">
        <v>1.25</v>
      </c>
      <c r="Q465" s="16">
        <v>160</v>
      </c>
      <c r="R465" s="83"/>
      <c r="T465" s="158" t="s">
        <v>142</v>
      </c>
      <c r="U465" s="160"/>
      <c r="V465" s="160"/>
      <c r="W465" s="160"/>
      <c r="X465" s="173"/>
    </row>
    <row r="466" spans="1:24" x14ac:dyDescent="0.25">
      <c r="A466" s="74">
        <v>1.5</v>
      </c>
      <c r="B466" s="75">
        <v>80</v>
      </c>
      <c r="C466" s="75">
        <f t="shared" si="39"/>
        <v>81.5</v>
      </c>
      <c r="D466" s="78">
        <v>1.81</v>
      </c>
      <c r="E466" s="76">
        <v>1.61</v>
      </c>
      <c r="F466" s="78">
        <v>8.5000000000000006E-2</v>
      </c>
      <c r="G466" s="75" t="s">
        <v>56</v>
      </c>
      <c r="H466" s="75">
        <v>80</v>
      </c>
      <c r="I466" s="75" t="s">
        <v>15</v>
      </c>
      <c r="J466" s="75">
        <v>19</v>
      </c>
      <c r="K466" s="78"/>
      <c r="L466" s="167"/>
      <c r="M466" s="78">
        <v>0.23100000000000001</v>
      </c>
      <c r="N466" s="75">
        <v>150</v>
      </c>
      <c r="O466" s="77">
        <v>0.01</v>
      </c>
      <c r="P466" s="16">
        <v>1.5</v>
      </c>
      <c r="Q466" s="16">
        <v>200</v>
      </c>
      <c r="R466" s="83"/>
      <c r="T466" s="162" t="s">
        <v>138</v>
      </c>
      <c r="U466" s="174"/>
      <c r="V466" s="160"/>
      <c r="W466" s="160"/>
      <c r="X466" s="173"/>
    </row>
    <row r="467" spans="1:24" x14ac:dyDescent="0.25">
      <c r="A467" s="74">
        <v>2</v>
      </c>
      <c r="B467" s="75">
        <v>80</v>
      </c>
      <c r="C467" s="75">
        <f t="shared" si="39"/>
        <v>82</v>
      </c>
      <c r="D467" s="78">
        <v>2.2850000000000001</v>
      </c>
      <c r="E467" s="76">
        <v>2.0670000000000002</v>
      </c>
      <c r="F467" s="78">
        <v>0.109</v>
      </c>
      <c r="G467" s="75" t="s">
        <v>56</v>
      </c>
      <c r="H467" s="75">
        <v>80</v>
      </c>
      <c r="I467" s="75" t="s">
        <v>15</v>
      </c>
      <c r="J467" s="75">
        <v>19</v>
      </c>
      <c r="K467" s="78"/>
      <c r="L467" s="167"/>
      <c r="M467" s="78">
        <v>0.32400000000000001</v>
      </c>
      <c r="N467" s="75">
        <v>150</v>
      </c>
      <c r="O467" s="77">
        <v>0.01</v>
      </c>
      <c r="P467" s="16">
        <v>2</v>
      </c>
      <c r="Q467" s="16">
        <v>250</v>
      </c>
      <c r="R467" s="83"/>
      <c r="S467" s="16"/>
      <c r="T467" s="163"/>
      <c r="U467" s="165"/>
      <c r="V467" s="175"/>
      <c r="W467" s="175"/>
      <c r="X467" s="176"/>
    </row>
    <row r="468" spans="1:24" x14ac:dyDescent="0.25">
      <c r="A468" s="10">
        <v>3</v>
      </c>
      <c r="B468" s="11">
        <v>80</v>
      </c>
      <c r="C468" s="11">
        <f t="shared" si="39"/>
        <v>83</v>
      </c>
      <c r="D468" s="1"/>
      <c r="E468" s="23">
        <v>3.0680000000000001</v>
      </c>
      <c r="F468" s="51">
        <v>0.161</v>
      </c>
      <c r="G468" s="16" t="s">
        <v>56</v>
      </c>
      <c r="H468" s="16">
        <v>80</v>
      </c>
      <c r="I468" s="16" t="s">
        <v>15</v>
      </c>
      <c r="J468" s="16">
        <v>19</v>
      </c>
      <c r="K468" s="51"/>
      <c r="L468" s="187"/>
      <c r="M468" s="51">
        <v>0.7</v>
      </c>
      <c r="N468" s="11">
        <v>150</v>
      </c>
      <c r="O468" s="12">
        <v>0.01</v>
      </c>
      <c r="P468" s="16">
        <v>3</v>
      </c>
      <c r="R468" s="83"/>
      <c r="V468" s="79"/>
      <c r="W468" s="79"/>
      <c r="X468" s="82"/>
    </row>
    <row r="469" spans="1:24" x14ac:dyDescent="0.25">
      <c r="A469" s="10">
        <v>0.5</v>
      </c>
      <c r="B469" s="11">
        <v>100</v>
      </c>
      <c r="C469" s="11">
        <f>A469+B469</f>
        <v>100.5</v>
      </c>
      <c r="D469" s="1"/>
      <c r="E469" s="23">
        <v>0.622</v>
      </c>
      <c r="F469" s="51">
        <v>0.06</v>
      </c>
      <c r="G469" s="16" t="s">
        <v>56</v>
      </c>
      <c r="H469" s="16">
        <v>100</v>
      </c>
      <c r="I469" s="16" t="s">
        <v>15</v>
      </c>
      <c r="J469" s="16">
        <v>15</v>
      </c>
      <c r="K469" s="51"/>
      <c r="L469" s="187"/>
      <c r="M469" s="51">
        <v>0.06</v>
      </c>
      <c r="N469" s="11">
        <v>150</v>
      </c>
      <c r="O469" s="12">
        <v>0.01</v>
      </c>
      <c r="R469" s="83"/>
      <c r="V469" s="79"/>
      <c r="W469" s="79"/>
      <c r="X469" s="82"/>
    </row>
    <row r="470" spans="1:24" x14ac:dyDescent="0.25">
      <c r="A470" s="74">
        <v>0.75</v>
      </c>
      <c r="B470" s="75">
        <v>100</v>
      </c>
      <c r="C470" s="75">
        <f t="shared" si="39"/>
        <v>100.75</v>
      </c>
      <c r="D470" s="78">
        <v>0.94399999999999995</v>
      </c>
      <c r="E470" s="76">
        <v>0.82399999999999995</v>
      </c>
      <c r="F470" s="78">
        <v>0.06</v>
      </c>
      <c r="G470" s="75" t="s">
        <v>56</v>
      </c>
      <c r="H470" s="75">
        <v>100</v>
      </c>
      <c r="I470" s="75" t="s">
        <v>15</v>
      </c>
      <c r="J470" s="75">
        <v>15</v>
      </c>
      <c r="K470" s="78"/>
      <c r="L470" s="167"/>
      <c r="M470" s="78">
        <v>7.3999999999999996E-2</v>
      </c>
      <c r="N470" s="75">
        <v>150</v>
      </c>
      <c r="O470" s="77">
        <v>0.01</v>
      </c>
      <c r="R470" s="83"/>
      <c r="V470" s="79"/>
      <c r="W470" s="79"/>
      <c r="X470" s="82"/>
    </row>
    <row r="471" spans="1:24" x14ac:dyDescent="0.25">
      <c r="A471" s="74">
        <v>1</v>
      </c>
      <c r="B471" s="75">
        <v>100</v>
      </c>
      <c r="C471" s="75">
        <f t="shared" si="39"/>
        <v>101</v>
      </c>
      <c r="D471" s="78">
        <v>1.1890000000000001</v>
      </c>
      <c r="E471" s="76">
        <v>1.0489999999999999</v>
      </c>
      <c r="F471" s="78">
        <v>7.0000000000000007E-2</v>
      </c>
      <c r="G471" s="75" t="s">
        <v>56</v>
      </c>
      <c r="H471" s="75">
        <v>100</v>
      </c>
      <c r="I471" s="75" t="s">
        <v>15</v>
      </c>
      <c r="J471" s="75">
        <v>15</v>
      </c>
      <c r="K471" s="78"/>
      <c r="L471" s="167"/>
      <c r="M471" s="78">
        <v>0.109</v>
      </c>
      <c r="N471" s="75">
        <v>150</v>
      </c>
      <c r="O471" s="77">
        <v>0.01</v>
      </c>
      <c r="R471" s="83"/>
      <c r="V471" s="79"/>
      <c r="W471" s="79"/>
      <c r="X471" s="82"/>
    </row>
    <row r="472" spans="1:24" x14ac:dyDescent="0.25">
      <c r="A472" s="74">
        <v>1.25</v>
      </c>
      <c r="B472" s="75">
        <v>100</v>
      </c>
      <c r="C472" s="75">
        <f t="shared" si="39"/>
        <v>101.25</v>
      </c>
      <c r="D472" s="78">
        <v>1.5640000000000001</v>
      </c>
      <c r="E472" s="76">
        <v>1.38</v>
      </c>
      <c r="F472" s="78">
        <v>9.1999999999999998E-2</v>
      </c>
      <c r="G472" s="75" t="s">
        <v>56</v>
      </c>
      <c r="H472" s="75">
        <v>100</v>
      </c>
      <c r="I472" s="75" t="s">
        <v>15</v>
      </c>
      <c r="J472" s="75">
        <v>15</v>
      </c>
      <c r="K472" s="78"/>
      <c r="L472" s="167"/>
      <c r="M472" s="78">
        <v>0.187</v>
      </c>
      <c r="N472" s="75">
        <v>150</v>
      </c>
      <c r="O472" s="77">
        <v>0.01</v>
      </c>
      <c r="R472" s="83"/>
      <c r="V472" s="79"/>
      <c r="W472" s="79"/>
      <c r="X472" s="82"/>
    </row>
    <row r="473" spans="1:24" x14ac:dyDescent="0.25">
      <c r="A473" s="74">
        <v>1.5</v>
      </c>
      <c r="B473" s="75">
        <v>100</v>
      </c>
      <c r="C473" s="75">
        <f t="shared" si="39"/>
        <v>101.5</v>
      </c>
      <c r="D473" s="78">
        <v>1.8240000000000001</v>
      </c>
      <c r="E473" s="76">
        <v>1.61</v>
      </c>
      <c r="F473" s="78">
        <v>0.107</v>
      </c>
      <c r="G473" s="75" t="s">
        <v>56</v>
      </c>
      <c r="H473" s="75">
        <v>100</v>
      </c>
      <c r="I473" s="75" t="s">
        <v>15</v>
      </c>
      <c r="J473" s="75">
        <v>15</v>
      </c>
      <c r="K473" s="78"/>
      <c r="L473" s="167"/>
      <c r="M473" s="78">
        <v>0.251</v>
      </c>
      <c r="N473" s="75">
        <v>150</v>
      </c>
      <c r="O473" s="77">
        <v>0.01</v>
      </c>
      <c r="R473" s="83"/>
      <c r="V473" s="79"/>
      <c r="W473" s="79"/>
      <c r="X473" s="82"/>
    </row>
    <row r="474" spans="1:24" x14ac:dyDescent="0.25">
      <c r="A474" s="74">
        <v>2</v>
      </c>
      <c r="B474" s="75">
        <v>100</v>
      </c>
      <c r="C474" s="75">
        <f t="shared" si="39"/>
        <v>102</v>
      </c>
      <c r="D474" s="78">
        <v>2.343</v>
      </c>
      <c r="E474" s="76">
        <v>2.0670000000000002</v>
      </c>
      <c r="F474" s="78">
        <v>0.13800000000000001</v>
      </c>
      <c r="G474" s="75" t="s">
        <v>56</v>
      </c>
      <c r="H474" s="75">
        <v>100</v>
      </c>
      <c r="I474" s="75" t="s">
        <v>15</v>
      </c>
      <c r="J474" s="75">
        <v>15</v>
      </c>
      <c r="K474" s="78"/>
      <c r="L474" s="167"/>
      <c r="M474" s="78">
        <v>0.41599999999999998</v>
      </c>
      <c r="N474" s="75">
        <v>150</v>
      </c>
      <c r="O474" s="77">
        <v>0.01</v>
      </c>
      <c r="R474" s="83"/>
      <c r="V474" s="79"/>
      <c r="W474" s="79"/>
      <c r="X474" s="82"/>
    </row>
    <row r="475" spans="1:24" x14ac:dyDescent="0.25">
      <c r="A475" s="10">
        <v>2.5</v>
      </c>
      <c r="B475" s="11">
        <v>100</v>
      </c>
      <c r="C475" s="11">
        <f>A475+B475</f>
        <v>102.5</v>
      </c>
      <c r="D475" s="1"/>
      <c r="E475" s="23">
        <v>2.4689999999999999</v>
      </c>
      <c r="F475" s="51">
        <v>0.16500000000000001</v>
      </c>
      <c r="G475" s="16" t="s">
        <v>56</v>
      </c>
      <c r="H475" s="16">
        <v>100</v>
      </c>
      <c r="I475" s="16" t="s">
        <v>15</v>
      </c>
      <c r="J475" s="16">
        <v>15</v>
      </c>
      <c r="K475" s="51"/>
      <c r="L475" s="187"/>
      <c r="M475" s="51">
        <v>0.59</v>
      </c>
      <c r="N475" s="11">
        <v>150</v>
      </c>
      <c r="O475" s="12">
        <v>0.01</v>
      </c>
      <c r="R475" s="83"/>
      <c r="V475" s="79"/>
      <c r="W475" s="79"/>
      <c r="X475" s="82"/>
    </row>
    <row r="476" spans="1:24" x14ac:dyDescent="0.25">
      <c r="A476" s="10">
        <v>3</v>
      </c>
      <c r="B476" s="11">
        <v>100</v>
      </c>
      <c r="C476" s="11">
        <f>A476+B476</f>
        <v>103</v>
      </c>
      <c r="D476" s="1"/>
      <c r="E476" s="23">
        <v>3.0680000000000001</v>
      </c>
      <c r="F476" s="51">
        <v>0.20499999999999999</v>
      </c>
      <c r="G476" s="16" t="s">
        <v>56</v>
      </c>
      <c r="H476" s="16">
        <v>100</v>
      </c>
      <c r="I476" s="16" t="s">
        <v>15</v>
      </c>
      <c r="J476" s="16">
        <v>15</v>
      </c>
      <c r="K476" s="51"/>
      <c r="L476" s="187"/>
      <c r="M476" s="51">
        <v>0.89500000000000002</v>
      </c>
      <c r="N476" s="11">
        <v>150</v>
      </c>
      <c r="O476" s="12">
        <v>0.01</v>
      </c>
      <c r="R476" s="83"/>
      <c r="V476" s="79"/>
      <c r="W476" s="79"/>
      <c r="X476" s="82"/>
    </row>
    <row r="477" spans="1:24" x14ac:dyDescent="0.25">
      <c r="A477" s="74">
        <v>0.5</v>
      </c>
      <c r="B477" s="75">
        <v>125</v>
      </c>
      <c r="C477" s="75">
        <f>A477+B477</f>
        <v>125.5</v>
      </c>
      <c r="D477" s="78">
        <v>0.74199999999999999</v>
      </c>
      <c r="E477" s="76">
        <v>0.622</v>
      </c>
      <c r="F477" s="78">
        <v>0.06</v>
      </c>
      <c r="G477" s="75" t="s">
        <v>56</v>
      </c>
      <c r="H477" s="75">
        <v>125</v>
      </c>
      <c r="I477" s="75" t="s">
        <v>15</v>
      </c>
      <c r="J477" s="75">
        <v>11.5</v>
      </c>
      <c r="K477" s="78"/>
      <c r="L477" s="167"/>
      <c r="M477" s="78">
        <v>5.7000000000000002E-2</v>
      </c>
      <c r="N477" s="75">
        <v>150</v>
      </c>
      <c r="O477" s="77">
        <v>0.01</v>
      </c>
      <c r="R477" s="83"/>
      <c r="V477" s="79"/>
      <c r="W477" s="79"/>
      <c r="X477" s="82"/>
    </row>
    <row r="478" spans="1:24" x14ac:dyDescent="0.25">
      <c r="A478" s="74">
        <v>0.75</v>
      </c>
      <c r="B478" s="75">
        <v>125</v>
      </c>
      <c r="C478" s="75">
        <f>A478+B478</f>
        <v>125.75</v>
      </c>
      <c r="D478" s="78">
        <v>0.96799999999999997</v>
      </c>
      <c r="E478" s="76">
        <v>0.82399999999999995</v>
      </c>
      <c r="F478" s="78">
        <v>7.1999999999999995E-2</v>
      </c>
      <c r="G478" s="75" t="s">
        <v>56</v>
      </c>
      <c r="H478" s="75">
        <v>125</v>
      </c>
      <c r="I478" s="75" t="s">
        <v>15</v>
      </c>
      <c r="J478" s="75">
        <v>11.5</v>
      </c>
      <c r="K478" s="78"/>
      <c r="L478" s="167"/>
      <c r="M478" s="78">
        <v>0.09</v>
      </c>
      <c r="N478" s="75">
        <v>150</v>
      </c>
      <c r="O478" s="77">
        <v>0.01</v>
      </c>
      <c r="R478" s="83"/>
      <c r="V478" s="79"/>
      <c r="W478" s="79"/>
      <c r="X478" s="82"/>
    </row>
    <row r="479" spans="1:24" x14ac:dyDescent="0.25">
      <c r="A479" s="74">
        <v>1</v>
      </c>
      <c r="B479" s="75">
        <v>125</v>
      </c>
      <c r="C479" s="75">
        <f t="shared" si="39"/>
        <v>126</v>
      </c>
      <c r="D479" s="78">
        <v>1.2310000000000001</v>
      </c>
      <c r="E479" s="76">
        <v>1.0489999999999999</v>
      </c>
      <c r="F479" s="78">
        <v>9.0999999999999998E-2</v>
      </c>
      <c r="G479" s="75" t="s">
        <v>56</v>
      </c>
      <c r="H479" s="75">
        <v>125</v>
      </c>
      <c r="I479" s="75" t="s">
        <v>15</v>
      </c>
      <c r="J479" s="75">
        <v>11.5</v>
      </c>
      <c r="K479" s="78"/>
      <c r="L479" s="167"/>
      <c r="M479" s="78">
        <v>0.14299999999999999</v>
      </c>
      <c r="N479" s="75">
        <v>150</v>
      </c>
      <c r="O479" s="77">
        <v>0.01</v>
      </c>
      <c r="R479" s="83"/>
      <c r="V479" s="79"/>
      <c r="W479" s="79"/>
      <c r="X479" s="82"/>
    </row>
    <row r="480" spans="1:24" x14ac:dyDescent="0.25">
      <c r="A480" s="74">
        <v>1.25</v>
      </c>
      <c r="B480" s="75">
        <v>125</v>
      </c>
      <c r="C480" s="75">
        <f t="shared" si="39"/>
        <v>126.25</v>
      </c>
      <c r="D480" s="78">
        <v>1.62</v>
      </c>
      <c r="E480" s="76">
        <v>1.38</v>
      </c>
      <c r="F480" s="78">
        <v>0.12</v>
      </c>
      <c r="G480" s="75" t="s">
        <v>56</v>
      </c>
      <c r="H480" s="75">
        <v>125</v>
      </c>
      <c r="I480" s="75" t="s">
        <v>15</v>
      </c>
      <c r="J480" s="75">
        <v>11.5</v>
      </c>
      <c r="K480" s="78"/>
      <c r="L480" s="167"/>
      <c r="M480" s="78">
        <v>0.246</v>
      </c>
      <c r="N480" s="75">
        <v>150</v>
      </c>
      <c r="O480" s="77">
        <v>0.01</v>
      </c>
      <c r="R480" s="83"/>
      <c r="V480" s="79"/>
      <c r="W480" s="79"/>
      <c r="X480" s="82"/>
    </row>
    <row r="481" spans="1:24" x14ac:dyDescent="0.25">
      <c r="A481" s="74">
        <v>1.5</v>
      </c>
      <c r="B481" s="75">
        <v>125</v>
      </c>
      <c r="C481" s="75">
        <f t="shared" si="39"/>
        <v>126.5</v>
      </c>
      <c r="D481" s="78">
        <v>1.89</v>
      </c>
      <c r="E481" s="76">
        <v>1.61</v>
      </c>
      <c r="F481" s="78">
        <v>0.14000000000000001</v>
      </c>
      <c r="G481" s="75" t="s">
        <v>56</v>
      </c>
      <c r="H481" s="75">
        <v>125</v>
      </c>
      <c r="I481" s="75" t="s">
        <v>15</v>
      </c>
      <c r="J481" s="75">
        <v>11.5</v>
      </c>
      <c r="K481" s="78"/>
      <c r="L481" s="167"/>
      <c r="M481" s="78">
        <v>0.33</v>
      </c>
      <c r="N481" s="75">
        <v>150</v>
      </c>
      <c r="O481" s="77">
        <v>0.01</v>
      </c>
      <c r="R481" s="83"/>
      <c r="V481" s="79"/>
      <c r="W481" s="79"/>
      <c r="X481" s="82"/>
    </row>
    <row r="482" spans="1:24" x14ac:dyDescent="0.25">
      <c r="A482" s="74">
        <v>2</v>
      </c>
      <c r="B482" s="75">
        <v>125</v>
      </c>
      <c r="C482" s="75">
        <f t="shared" si="39"/>
        <v>127</v>
      </c>
      <c r="D482" s="78">
        <v>2.427</v>
      </c>
      <c r="E482" s="76">
        <v>2.0670000000000002</v>
      </c>
      <c r="F482" s="78">
        <v>0.18</v>
      </c>
      <c r="G482" s="75" t="s">
        <v>56</v>
      </c>
      <c r="H482" s="75">
        <v>125</v>
      </c>
      <c r="I482" s="75" t="s">
        <v>15</v>
      </c>
      <c r="J482" s="75">
        <v>11.5</v>
      </c>
      <c r="K482" s="78"/>
      <c r="L482" s="167"/>
      <c r="M482" s="78">
        <v>0.54400000000000004</v>
      </c>
      <c r="N482" s="75">
        <v>150</v>
      </c>
      <c r="O482" s="77">
        <v>0.01</v>
      </c>
      <c r="R482" s="83"/>
      <c r="V482" s="79"/>
      <c r="W482" s="79"/>
      <c r="X482" s="82"/>
    </row>
    <row r="483" spans="1:24" x14ac:dyDescent="0.25">
      <c r="A483" s="10">
        <v>2.5</v>
      </c>
      <c r="B483" s="11">
        <v>125</v>
      </c>
      <c r="C483" s="11">
        <f t="shared" si="39"/>
        <v>127.5</v>
      </c>
      <c r="D483" s="1"/>
      <c r="E483" s="23">
        <v>2.4689999999999999</v>
      </c>
      <c r="F483" s="51">
        <v>0.215</v>
      </c>
      <c r="G483" s="16" t="s">
        <v>56</v>
      </c>
      <c r="H483" s="16">
        <v>125</v>
      </c>
      <c r="I483" s="16" t="s">
        <v>15</v>
      </c>
      <c r="J483" s="16">
        <v>11.5</v>
      </c>
      <c r="K483" s="51"/>
      <c r="L483" s="187"/>
      <c r="M483" s="51">
        <v>0.78</v>
      </c>
      <c r="N483" s="11">
        <v>150</v>
      </c>
      <c r="O483" s="12">
        <v>0.01</v>
      </c>
      <c r="R483" s="83"/>
      <c r="V483" s="79"/>
      <c r="W483" s="79"/>
      <c r="X483" s="82"/>
    </row>
    <row r="484" spans="1:24" x14ac:dyDescent="0.25">
      <c r="A484" s="10">
        <v>3</v>
      </c>
      <c r="B484" s="11">
        <v>125</v>
      </c>
      <c r="C484" s="11">
        <f t="shared" si="39"/>
        <v>128</v>
      </c>
      <c r="D484" s="1"/>
      <c r="E484" s="23">
        <v>3.0680000000000001</v>
      </c>
      <c r="F484" s="51">
        <v>0.26700000000000002</v>
      </c>
      <c r="G484" s="16" t="s">
        <v>56</v>
      </c>
      <c r="H484" s="16">
        <v>125</v>
      </c>
      <c r="I484" s="16" t="s">
        <v>15</v>
      </c>
      <c r="J484" s="16">
        <v>11.5</v>
      </c>
      <c r="K484" s="51"/>
      <c r="L484" s="187"/>
      <c r="M484" s="51">
        <v>1.2</v>
      </c>
      <c r="N484" s="11">
        <v>150</v>
      </c>
      <c r="O484" s="12">
        <v>0.01</v>
      </c>
      <c r="R484" s="83"/>
      <c r="V484" s="79"/>
      <c r="W484" s="79"/>
      <c r="X484" s="82"/>
    </row>
    <row r="485" spans="1:24" x14ac:dyDescent="0.25">
      <c r="A485" s="74">
        <v>0.5</v>
      </c>
      <c r="B485" s="75">
        <v>160</v>
      </c>
      <c r="C485" s="75">
        <f>A485+B485</f>
        <v>160.5</v>
      </c>
      <c r="D485" s="78">
        <v>0.76</v>
      </c>
      <c r="E485" s="76">
        <v>0.622</v>
      </c>
      <c r="F485" s="78">
        <v>6.9000000000000006E-2</v>
      </c>
      <c r="G485" s="75" t="s">
        <v>56</v>
      </c>
      <c r="H485" s="75">
        <v>160</v>
      </c>
      <c r="I485" s="75" t="s">
        <v>15</v>
      </c>
      <c r="J485" s="75">
        <v>9</v>
      </c>
      <c r="K485" s="78"/>
      <c r="L485" s="167"/>
      <c r="M485" s="78">
        <v>6.6000000000000003E-2</v>
      </c>
      <c r="N485" s="75">
        <v>150</v>
      </c>
      <c r="O485" s="77">
        <v>0.01</v>
      </c>
      <c r="R485" s="83"/>
      <c r="V485" s="79"/>
      <c r="W485" s="79"/>
      <c r="X485" s="82"/>
    </row>
    <row r="486" spans="1:24" x14ac:dyDescent="0.25">
      <c r="A486" s="74">
        <v>0.75</v>
      </c>
      <c r="B486" s="75">
        <v>160</v>
      </c>
      <c r="C486" s="75">
        <f t="shared" si="39"/>
        <v>160.75</v>
      </c>
      <c r="D486" s="78">
        <v>1.008</v>
      </c>
      <c r="E486" s="76">
        <v>0.82399999999999995</v>
      </c>
      <c r="F486" s="78">
        <v>9.1999999999999998E-2</v>
      </c>
      <c r="G486" s="75" t="s">
        <v>56</v>
      </c>
      <c r="H486" s="75">
        <v>160</v>
      </c>
      <c r="I486" s="75" t="s">
        <v>15</v>
      </c>
      <c r="J486" s="75">
        <v>9</v>
      </c>
      <c r="K486" s="78"/>
      <c r="L486" s="167"/>
      <c r="M486" s="78">
        <v>0.11600000000000001</v>
      </c>
      <c r="N486" s="75">
        <v>150</v>
      </c>
      <c r="O486" s="77">
        <v>0.01</v>
      </c>
      <c r="R486" s="83"/>
      <c r="V486" s="79"/>
      <c r="W486" s="79"/>
      <c r="X486" s="82"/>
    </row>
    <row r="487" spans="1:24" x14ac:dyDescent="0.25">
      <c r="A487" s="74">
        <v>1</v>
      </c>
      <c r="B487" s="75">
        <v>160</v>
      </c>
      <c r="C487" s="75">
        <f t="shared" si="39"/>
        <v>161</v>
      </c>
      <c r="D487" s="78">
        <v>1.2829999999999999</v>
      </c>
      <c r="E487" s="76">
        <v>1.0489999999999999</v>
      </c>
      <c r="F487" s="78">
        <v>0.11700000000000001</v>
      </c>
      <c r="G487" s="75" t="s">
        <v>56</v>
      </c>
      <c r="H487" s="75">
        <v>160</v>
      </c>
      <c r="I487" s="75" t="s">
        <v>15</v>
      </c>
      <c r="J487" s="75">
        <v>9</v>
      </c>
      <c r="K487" s="78"/>
      <c r="L487" s="167"/>
      <c r="M487" s="78">
        <v>0.186</v>
      </c>
      <c r="N487" s="75">
        <v>150</v>
      </c>
      <c r="O487" s="77">
        <v>0.01</v>
      </c>
      <c r="R487" s="83"/>
      <c r="V487" s="79"/>
      <c r="W487" s="79"/>
      <c r="X487" s="82"/>
    </row>
    <row r="488" spans="1:24" x14ac:dyDescent="0.25">
      <c r="A488" s="74">
        <v>1.25</v>
      </c>
      <c r="B488" s="75">
        <v>160</v>
      </c>
      <c r="C488" s="75">
        <f t="shared" si="39"/>
        <v>161.25</v>
      </c>
      <c r="D488" s="78">
        <v>1.6859999999999999</v>
      </c>
      <c r="E488" s="76">
        <v>1.38</v>
      </c>
      <c r="F488" s="78">
        <v>0.153</v>
      </c>
      <c r="G488" s="75" t="s">
        <v>56</v>
      </c>
      <c r="H488" s="75">
        <v>160</v>
      </c>
      <c r="I488" s="75" t="s">
        <v>15</v>
      </c>
      <c r="J488" s="75">
        <v>9</v>
      </c>
      <c r="K488" s="78"/>
      <c r="L488" s="167"/>
      <c r="M488" s="78">
        <v>0.32</v>
      </c>
      <c r="N488" s="75">
        <v>150</v>
      </c>
      <c r="O488" s="77">
        <v>0.01</v>
      </c>
      <c r="R488" s="83"/>
      <c r="V488" s="79"/>
      <c r="W488" s="79"/>
      <c r="X488" s="82"/>
    </row>
    <row r="489" spans="1:24" x14ac:dyDescent="0.25">
      <c r="A489" s="74">
        <v>1.5</v>
      </c>
      <c r="B489" s="75">
        <v>160</v>
      </c>
      <c r="C489" s="75">
        <f t="shared" si="39"/>
        <v>161.5</v>
      </c>
      <c r="D489" s="78">
        <v>1.968</v>
      </c>
      <c r="E489" s="76">
        <v>1.61</v>
      </c>
      <c r="F489" s="78">
        <v>0.17899999999999999</v>
      </c>
      <c r="G489" s="75" t="s">
        <v>56</v>
      </c>
      <c r="H489" s="75">
        <v>160</v>
      </c>
      <c r="I489" s="75" t="s">
        <v>15</v>
      </c>
      <c r="J489" s="75">
        <v>9</v>
      </c>
      <c r="K489" s="78"/>
      <c r="L489" s="167"/>
      <c r="M489" s="78">
        <v>0.43</v>
      </c>
      <c r="N489" s="75">
        <v>150</v>
      </c>
      <c r="O489" s="77">
        <v>0.01</v>
      </c>
      <c r="R489" s="83"/>
      <c r="V489" s="79"/>
      <c r="W489" s="79"/>
      <c r="X489" s="82"/>
    </row>
    <row r="490" spans="1:24" x14ac:dyDescent="0.25">
      <c r="A490" s="74">
        <v>2</v>
      </c>
      <c r="B490" s="75">
        <v>160</v>
      </c>
      <c r="C490" s="75">
        <f t="shared" si="39"/>
        <v>162</v>
      </c>
      <c r="D490" s="78">
        <v>2.5270000000000001</v>
      </c>
      <c r="E490" s="76">
        <v>2.0670000000000002</v>
      </c>
      <c r="F490" s="78">
        <v>0.23</v>
      </c>
      <c r="G490" s="75" t="s">
        <v>56</v>
      </c>
      <c r="H490" s="75">
        <v>160</v>
      </c>
      <c r="I490" s="75" t="s">
        <v>15</v>
      </c>
      <c r="J490" s="75">
        <v>9</v>
      </c>
      <c r="K490" s="78"/>
      <c r="L490" s="167"/>
      <c r="M490" s="78">
        <v>0.71</v>
      </c>
      <c r="N490" s="75">
        <v>150</v>
      </c>
      <c r="O490" s="77">
        <v>0.01</v>
      </c>
      <c r="R490" s="83"/>
      <c r="V490" s="79"/>
      <c r="W490" s="79"/>
      <c r="X490" s="82"/>
    </row>
    <row r="491" spans="1:24" x14ac:dyDescent="0.25">
      <c r="A491" s="10">
        <v>2.5</v>
      </c>
      <c r="B491" s="11">
        <v>160</v>
      </c>
      <c r="C491" s="11">
        <f t="shared" si="39"/>
        <v>162.5</v>
      </c>
      <c r="D491" s="1"/>
      <c r="E491" s="23">
        <v>2.4689999999999999</v>
      </c>
      <c r="F491" s="88">
        <f>E491/J491</f>
        <v>0.27433333333333332</v>
      </c>
      <c r="G491" s="16" t="s">
        <v>56</v>
      </c>
      <c r="H491" s="16">
        <v>160</v>
      </c>
      <c r="I491" s="16" t="s">
        <v>15</v>
      </c>
      <c r="J491" s="16">
        <v>9</v>
      </c>
      <c r="K491" s="51"/>
      <c r="L491" s="187"/>
      <c r="M491" s="51">
        <v>1.02</v>
      </c>
      <c r="N491" s="11">
        <v>150</v>
      </c>
      <c r="O491" s="12">
        <v>0.01</v>
      </c>
      <c r="R491" s="83"/>
      <c r="V491" s="79"/>
      <c r="W491" s="79"/>
      <c r="X491" s="82"/>
    </row>
    <row r="492" spans="1:24" x14ac:dyDescent="0.25">
      <c r="A492" s="10">
        <v>3</v>
      </c>
      <c r="B492" s="11">
        <v>160</v>
      </c>
      <c r="C492" s="11">
        <f t="shared" si="39"/>
        <v>163</v>
      </c>
      <c r="D492" s="1"/>
      <c r="E492" s="23">
        <v>3.0680000000000001</v>
      </c>
      <c r="F492" s="88">
        <f>E492/J492</f>
        <v>0.34088888888888891</v>
      </c>
      <c r="G492" s="16" t="s">
        <v>56</v>
      </c>
      <c r="H492" s="16">
        <v>160</v>
      </c>
      <c r="I492" s="16" t="s">
        <v>15</v>
      </c>
      <c r="J492" s="16">
        <v>9</v>
      </c>
      <c r="K492" s="51"/>
      <c r="L492" s="187"/>
      <c r="M492" s="51">
        <v>1.57</v>
      </c>
      <c r="N492" s="11">
        <v>150</v>
      </c>
      <c r="O492" s="12">
        <v>0.01</v>
      </c>
      <c r="R492" s="83"/>
      <c r="V492" s="79"/>
      <c r="W492" s="79"/>
      <c r="X492" s="82"/>
    </row>
    <row r="493" spans="1:24" x14ac:dyDescent="0.25">
      <c r="A493" s="74">
        <v>0.5</v>
      </c>
      <c r="B493" s="75">
        <v>200</v>
      </c>
      <c r="C493" s="75">
        <f>A493+B493</f>
        <v>200.5</v>
      </c>
      <c r="D493" s="78">
        <v>0.8</v>
      </c>
      <c r="E493" s="76">
        <v>0.622</v>
      </c>
      <c r="F493" s="78">
        <v>8.8999999999999996E-2</v>
      </c>
      <c r="G493" s="75" t="s">
        <v>56</v>
      </c>
      <c r="H493" s="75">
        <v>200</v>
      </c>
      <c r="I493" s="75" t="s">
        <v>15</v>
      </c>
      <c r="J493" s="75">
        <v>7</v>
      </c>
      <c r="K493" s="78"/>
      <c r="L493" s="167"/>
      <c r="M493" s="78">
        <v>8.6999999999999994E-2</v>
      </c>
      <c r="N493" s="75">
        <v>150</v>
      </c>
      <c r="O493" s="77">
        <v>0.01</v>
      </c>
      <c r="R493" s="83"/>
      <c r="V493" s="79"/>
      <c r="W493" s="79"/>
      <c r="X493" s="82"/>
    </row>
    <row r="494" spans="1:24" x14ac:dyDescent="0.25">
      <c r="A494" s="74">
        <v>0.75</v>
      </c>
      <c r="B494" s="75">
        <v>200</v>
      </c>
      <c r="C494" s="75">
        <f t="shared" ref="C494:C500" si="40">A494+H494</f>
        <v>200.75</v>
      </c>
      <c r="D494" s="78">
        <v>1.06</v>
      </c>
      <c r="E494" s="76">
        <v>0.82399999999999995</v>
      </c>
      <c r="F494" s="78">
        <v>0.11799999999999999</v>
      </c>
      <c r="G494" s="75" t="s">
        <v>56</v>
      </c>
      <c r="H494" s="75">
        <v>200</v>
      </c>
      <c r="I494" s="75" t="s">
        <v>15</v>
      </c>
      <c r="J494" s="75">
        <v>7</v>
      </c>
      <c r="K494" s="78"/>
      <c r="L494" s="167"/>
      <c r="M494" s="78">
        <v>0.152</v>
      </c>
      <c r="N494" s="75">
        <v>150</v>
      </c>
      <c r="O494" s="77">
        <v>0.01</v>
      </c>
      <c r="R494" s="83"/>
      <c r="V494" s="79"/>
      <c r="W494" s="79"/>
      <c r="X494" s="82"/>
    </row>
    <row r="495" spans="1:24" x14ac:dyDescent="0.25">
      <c r="A495" s="74">
        <v>1</v>
      </c>
      <c r="B495" s="75">
        <v>200</v>
      </c>
      <c r="C495" s="75">
        <f t="shared" si="40"/>
        <v>201</v>
      </c>
      <c r="D495" s="78">
        <v>1.349</v>
      </c>
      <c r="E495" s="76">
        <v>1.0489999999999999</v>
      </c>
      <c r="F495" s="78">
        <v>0.15</v>
      </c>
      <c r="G495" s="75" t="s">
        <v>56</v>
      </c>
      <c r="H495" s="75">
        <v>200</v>
      </c>
      <c r="I495" s="75" t="s">
        <v>15</v>
      </c>
      <c r="J495" s="75">
        <v>7</v>
      </c>
      <c r="K495" s="78"/>
      <c r="L495" s="167"/>
      <c r="M495" s="78">
        <v>0.246</v>
      </c>
      <c r="N495" s="75">
        <v>150</v>
      </c>
      <c r="O495" s="77">
        <v>0.01</v>
      </c>
      <c r="R495" s="83"/>
      <c r="V495" s="79"/>
      <c r="W495" s="79"/>
      <c r="X495" s="82"/>
    </row>
    <row r="496" spans="1:24" x14ac:dyDescent="0.25">
      <c r="A496" s="74">
        <v>1.25</v>
      </c>
      <c r="B496" s="75">
        <v>200</v>
      </c>
      <c r="C496" s="75">
        <f t="shared" si="40"/>
        <v>201.25</v>
      </c>
      <c r="D496" s="78">
        <v>1.774</v>
      </c>
      <c r="E496" s="76">
        <v>1.38</v>
      </c>
      <c r="F496" s="78">
        <v>0.19700000000000001</v>
      </c>
      <c r="G496" s="75" t="s">
        <v>56</v>
      </c>
      <c r="H496" s="75">
        <v>200</v>
      </c>
      <c r="I496" s="75" t="s">
        <v>15</v>
      </c>
      <c r="J496" s="75">
        <v>7</v>
      </c>
      <c r="K496" s="78"/>
      <c r="L496" s="167"/>
      <c r="M496" s="78">
        <v>0.42399999999999999</v>
      </c>
      <c r="N496" s="75">
        <v>150</v>
      </c>
      <c r="O496" s="77">
        <v>0.01</v>
      </c>
      <c r="R496" s="83"/>
      <c r="V496" s="79"/>
      <c r="W496" s="79"/>
      <c r="X496" s="82"/>
    </row>
    <row r="497" spans="1:24" x14ac:dyDescent="0.25">
      <c r="A497" s="74">
        <v>1.5</v>
      </c>
      <c r="B497" s="75">
        <v>200</v>
      </c>
      <c r="C497" s="75">
        <f t="shared" si="40"/>
        <v>201.5</v>
      </c>
      <c r="D497" s="78">
        <v>2.0699999999999998</v>
      </c>
      <c r="E497" s="76">
        <v>1.61</v>
      </c>
      <c r="F497" s="78">
        <v>0.23</v>
      </c>
      <c r="G497" s="75" t="s">
        <v>56</v>
      </c>
      <c r="H497" s="75">
        <v>200</v>
      </c>
      <c r="I497" s="75" t="s">
        <v>15</v>
      </c>
      <c r="J497" s="75">
        <v>7</v>
      </c>
      <c r="K497" s="78"/>
      <c r="L497" s="167"/>
      <c r="M497" s="78">
        <v>0.57799999999999996</v>
      </c>
      <c r="N497" s="75">
        <v>150</v>
      </c>
      <c r="O497" s="77">
        <v>0.01</v>
      </c>
      <c r="R497" s="83"/>
      <c r="V497" s="79"/>
      <c r="W497" s="79"/>
      <c r="X497" s="82"/>
    </row>
    <row r="498" spans="1:24" x14ac:dyDescent="0.25">
      <c r="A498" s="74">
        <v>2</v>
      </c>
      <c r="B498" s="75">
        <v>200</v>
      </c>
      <c r="C498" s="75">
        <f t="shared" si="40"/>
        <v>202</v>
      </c>
      <c r="D498" s="78">
        <v>2.657</v>
      </c>
      <c r="E498" s="76">
        <v>2.0670000000000002</v>
      </c>
      <c r="F498" s="78">
        <v>0.29499999999999998</v>
      </c>
      <c r="G498" s="75" t="s">
        <v>56</v>
      </c>
      <c r="H498" s="75">
        <v>200</v>
      </c>
      <c r="I498" s="75" t="s">
        <v>15</v>
      </c>
      <c r="J498" s="75">
        <v>7</v>
      </c>
      <c r="K498" s="78"/>
      <c r="L498" s="167"/>
      <c r="M498" s="78">
        <v>0.95199999999999996</v>
      </c>
      <c r="N498" s="75">
        <v>150</v>
      </c>
      <c r="O498" s="77">
        <v>0.01</v>
      </c>
      <c r="R498" s="83"/>
      <c r="V498" s="79"/>
      <c r="W498" s="79"/>
      <c r="X498" s="82"/>
    </row>
    <row r="499" spans="1:24" x14ac:dyDescent="0.25">
      <c r="A499" s="10">
        <v>2.5</v>
      </c>
      <c r="B499" s="11">
        <v>200</v>
      </c>
      <c r="C499" s="11">
        <f t="shared" si="40"/>
        <v>202.5</v>
      </c>
      <c r="D499" s="1"/>
      <c r="E499" s="23">
        <v>2.4689999999999999</v>
      </c>
      <c r="F499" s="51">
        <f>E499/J499</f>
        <v>0.3527142857142857</v>
      </c>
      <c r="G499" s="16" t="s">
        <v>56</v>
      </c>
      <c r="H499" s="16">
        <v>200</v>
      </c>
      <c r="I499" s="16" t="s">
        <v>15</v>
      </c>
      <c r="J499" s="16">
        <v>7</v>
      </c>
      <c r="K499" s="51"/>
      <c r="L499" s="187"/>
      <c r="M499" s="51">
        <v>1.34</v>
      </c>
      <c r="N499" s="11">
        <v>150</v>
      </c>
      <c r="O499" s="12">
        <v>0.01</v>
      </c>
      <c r="R499" s="83"/>
      <c r="V499" s="79"/>
      <c r="W499" s="79"/>
      <c r="X499" s="82"/>
    </row>
    <row r="500" spans="1:24" x14ac:dyDescent="0.25">
      <c r="A500" s="10">
        <v>3</v>
      </c>
      <c r="B500" s="11">
        <v>200</v>
      </c>
      <c r="C500" s="11">
        <f t="shared" si="40"/>
        <v>203</v>
      </c>
      <c r="D500" s="1"/>
      <c r="E500" s="23">
        <v>3.0680000000000001</v>
      </c>
      <c r="F500" s="51">
        <f>E500/J500</f>
        <v>0.43828571428571428</v>
      </c>
      <c r="G500" s="16" t="s">
        <v>56</v>
      </c>
      <c r="H500" s="16">
        <v>200</v>
      </c>
      <c r="I500" s="16" t="s">
        <v>15</v>
      </c>
      <c r="J500" s="16">
        <v>7</v>
      </c>
      <c r="K500" s="51"/>
      <c r="L500" s="187"/>
      <c r="M500" s="51">
        <v>2.08</v>
      </c>
      <c r="N500" s="11">
        <v>150</v>
      </c>
      <c r="O500" s="12">
        <v>0.01</v>
      </c>
      <c r="R500" s="83"/>
      <c r="V500" s="79"/>
      <c r="W500" s="79"/>
      <c r="X500" s="82"/>
    </row>
    <row r="501" spans="1:24" x14ac:dyDescent="0.25">
      <c r="A501" s="10">
        <v>0.5</v>
      </c>
      <c r="B501" s="11">
        <v>250</v>
      </c>
      <c r="C501" s="11">
        <f t="shared" ref="C501:C506" si="41">A501+B501</f>
        <v>250.5</v>
      </c>
      <c r="D501" s="1"/>
      <c r="E501" s="23">
        <v>0.622</v>
      </c>
      <c r="F501" s="51">
        <v>0.11700000000000001</v>
      </c>
      <c r="G501" s="16" t="s">
        <v>56</v>
      </c>
      <c r="H501" s="16">
        <v>250</v>
      </c>
      <c r="I501" s="16" t="s">
        <v>15</v>
      </c>
      <c r="J501" s="16">
        <v>5.3</v>
      </c>
      <c r="K501" s="51"/>
      <c r="L501" s="187"/>
      <c r="M501" s="51">
        <v>0.12</v>
      </c>
      <c r="N501" s="11">
        <v>150</v>
      </c>
      <c r="O501" s="12">
        <v>0.01</v>
      </c>
      <c r="R501" s="83"/>
      <c r="V501" s="79"/>
      <c r="W501" s="79"/>
      <c r="X501" s="82"/>
    </row>
    <row r="502" spans="1:24" x14ac:dyDescent="0.25">
      <c r="A502" s="10">
        <v>0.75</v>
      </c>
      <c r="B502" s="11">
        <v>250</v>
      </c>
      <c r="C502" s="11">
        <f t="shared" si="41"/>
        <v>250.75</v>
      </c>
      <c r="D502" s="1"/>
      <c r="E502" s="23">
        <v>0.82399999999999995</v>
      </c>
      <c r="F502" s="51">
        <v>0.155</v>
      </c>
      <c r="G502" s="16" t="s">
        <v>56</v>
      </c>
      <c r="H502" s="16">
        <v>250</v>
      </c>
      <c r="I502" s="16" t="s">
        <v>15</v>
      </c>
      <c r="J502" s="16">
        <v>5.3</v>
      </c>
      <c r="K502" s="51"/>
      <c r="L502" s="187"/>
      <c r="M502" s="51">
        <v>0.2</v>
      </c>
      <c r="N502" s="11">
        <v>150</v>
      </c>
      <c r="O502" s="12">
        <v>0.01</v>
      </c>
      <c r="R502" s="83"/>
      <c r="V502" s="79"/>
      <c r="W502" s="79"/>
      <c r="X502" s="82"/>
    </row>
    <row r="503" spans="1:24" x14ac:dyDescent="0.25">
      <c r="A503" s="10">
        <v>1</v>
      </c>
      <c r="B503" s="11">
        <v>250</v>
      </c>
      <c r="C503" s="11">
        <f t="shared" si="41"/>
        <v>251</v>
      </c>
      <c r="D503" s="1"/>
      <c r="E503" s="23">
        <v>1.0489999999999999</v>
      </c>
      <c r="F503" s="51">
        <v>0.19800000000000001</v>
      </c>
      <c r="G503" s="16" t="s">
        <v>56</v>
      </c>
      <c r="H503" s="16">
        <v>250</v>
      </c>
      <c r="I503" s="16" t="s">
        <v>15</v>
      </c>
      <c r="J503" s="16">
        <v>5.3</v>
      </c>
      <c r="K503" s="51"/>
      <c r="L503" s="187"/>
      <c r="M503" s="51">
        <v>0.33</v>
      </c>
      <c r="N503" s="11">
        <v>150</v>
      </c>
      <c r="O503" s="12">
        <v>0.01</v>
      </c>
      <c r="R503" s="83"/>
      <c r="V503" s="79"/>
      <c r="W503" s="79"/>
      <c r="X503" s="82"/>
    </row>
    <row r="504" spans="1:24" x14ac:dyDescent="0.25">
      <c r="A504" s="10">
        <v>1.25</v>
      </c>
      <c r="B504" s="11">
        <v>250</v>
      </c>
      <c r="C504" s="11">
        <f t="shared" si="41"/>
        <v>251.25</v>
      </c>
      <c r="D504" s="1"/>
      <c r="E504" s="23">
        <v>1.38</v>
      </c>
      <c r="F504" s="51">
        <v>0.26</v>
      </c>
      <c r="G504" s="16" t="s">
        <v>56</v>
      </c>
      <c r="H504" s="16">
        <v>250</v>
      </c>
      <c r="I504" s="16" t="s">
        <v>15</v>
      </c>
      <c r="J504" s="16">
        <v>5.3</v>
      </c>
      <c r="K504" s="51"/>
      <c r="L504" s="187"/>
      <c r="M504" s="51">
        <v>0.57999999999999996</v>
      </c>
      <c r="N504" s="11">
        <v>150</v>
      </c>
      <c r="O504" s="12">
        <v>0.01</v>
      </c>
      <c r="R504" s="83"/>
      <c r="V504" s="79"/>
      <c r="W504" s="79"/>
      <c r="X504" s="82"/>
    </row>
    <row r="505" spans="1:24" x14ac:dyDescent="0.25">
      <c r="A505" s="10">
        <v>1.5</v>
      </c>
      <c r="B505" s="11">
        <v>250</v>
      </c>
      <c r="C505" s="11">
        <f t="shared" si="41"/>
        <v>251.5</v>
      </c>
      <c r="D505" s="1"/>
      <c r="E505" s="23">
        <v>1.61</v>
      </c>
      <c r="F505" s="51">
        <v>0.30399999999999999</v>
      </c>
      <c r="G505" s="16" t="s">
        <v>56</v>
      </c>
      <c r="H505" s="16">
        <v>250</v>
      </c>
      <c r="I505" s="16" t="s">
        <v>15</v>
      </c>
      <c r="J505" s="16">
        <v>5.3</v>
      </c>
      <c r="K505" s="51"/>
      <c r="L505" s="187"/>
      <c r="M505" s="51">
        <v>0.79</v>
      </c>
      <c r="N505" s="11">
        <v>150</v>
      </c>
      <c r="O505" s="12">
        <v>0.01</v>
      </c>
      <c r="R505" s="83"/>
      <c r="V505" s="79"/>
      <c r="W505" s="79"/>
      <c r="X505" s="82"/>
    </row>
    <row r="506" spans="1:24" x14ac:dyDescent="0.25">
      <c r="A506" s="10">
        <v>2</v>
      </c>
      <c r="B506" s="11">
        <v>250</v>
      </c>
      <c r="C506" s="11">
        <f t="shared" si="41"/>
        <v>252</v>
      </c>
      <c r="D506" s="1"/>
      <c r="E506" s="23">
        <v>2.0670000000000002</v>
      </c>
      <c r="F506" s="51">
        <v>0.39</v>
      </c>
      <c r="G506" s="16" t="s">
        <v>56</v>
      </c>
      <c r="H506" s="16">
        <v>250</v>
      </c>
      <c r="I506" s="16" t="s">
        <v>15</v>
      </c>
      <c r="J506" s="16">
        <v>5.3</v>
      </c>
      <c r="K506" s="51"/>
      <c r="L506" s="187"/>
      <c r="M506" s="51">
        <v>1.29</v>
      </c>
      <c r="N506" s="11">
        <v>150</v>
      </c>
      <c r="O506" s="12">
        <v>0.01</v>
      </c>
      <c r="R506" s="83"/>
      <c r="V506" s="79"/>
      <c r="W506" s="79"/>
      <c r="X506" s="82"/>
    </row>
    <row r="507" spans="1:24" x14ac:dyDescent="0.25">
      <c r="A507" s="10">
        <v>2.5</v>
      </c>
      <c r="B507" s="11">
        <v>250</v>
      </c>
      <c r="C507" s="11">
        <f>A507+H507</f>
        <v>252.5</v>
      </c>
      <c r="D507" s="1"/>
      <c r="E507" s="23">
        <v>2.4689999999999999</v>
      </c>
      <c r="F507" s="51">
        <f>E507/J507</f>
        <v>0.46584905660377357</v>
      </c>
      <c r="G507" s="16" t="s">
        <v>56</v>
      </c>
      <c r="H507" s="16">
        <v>250</v>
      </c>
      <c r="I507" s="16" t="s">
        <v>15</v>
      </c>
      <c r="J507" s="16">
        <v>5.3</v>
      </c>
      <c r="K507" s="51"/>
      <c r="L507" s="187"/>
      <c r="M507" s="51">
        <v>1.85</v>
      </c>
      <c r="N507" s="11">
        <v>150</v>
      </c>
      <c r="O507" s="12">
        <v>0.01</v>
      </c>
      <c r="R507" s="83"/>
      <c r="V507" s="79"/>
      <c r="W507" s="79"/>
      <c r="X507" s="82"/>
    </row>
    <row r="508" spans="1:24" ht="13.8" thickBot="1" x14ac:dyDescent="0.3">
      <c r="A508" s="13">
        <v>3</v>
      </c>
      <c r="B508" s="14">
        <v>250</v>
      </c>
      <c r="C508" s="14">
        <f>A508+H508</f>
        <v>253</v>
      </c>
      <c r="D508" s="3"/>
      <c r="E508" s="31">
        <v>3.0680000000000001</v>
      </c>
      <c r="F508" s="89">
        <f>E508/J508</f>
        <v>0.57886792452830194</v>
      </c>
      <c r="G508" s="18" t="s">
        <v>56</v>
      </c>
      <c r="H508" s="18">
        <v>250</v>
      </c>
      <c r="I508" s="18" t="s">
        <v>15</v>
      </c>
      <c r="J508" s="18">
        <v>5.3</v>
      </c>
      <c r="K508" s="89"/>
      <c r="L508" s="188"/>
      <c r="M508" s="89">
        <v>2.85</v>
      </c>
      <c r="N508" s="14">
        <v>150</v>
      </c>
      <c r="O508" s="15">
        <v>0.01</v>
      </c>
      <c r="R508" s="83"/>
      <c r="V508" s="79"/>
      <c r="W508" s="79"/>
      <c r="X508" s="82"/>
    </row>
    <row r="509" spans="1:24" ht="13.8" thickBot="1" x14ac:dyDescent="0.3">
      <c r="A509" s="5"/>
      <c r="B509" s="5"/>
      <c r="C509" s="5"/>
      <c r="D509" s="5"/>
      <c r="E509" s="5"/>
      <c r="F509" s="5"/>
      <c r="G509" s="5"/>
      <c r="H509" s="5"/>
      <c r="I509" s="5"/>
      <c r="J509" s="5"/>
    </row>
    <row r="510" spans="1:24" ht="13.8" thickBot="1" x14ac:dyDescent="0.3">
      <c r="A510" s="254" t="s">
        <v>84</v>
      </c>
      <c r="B510" s="255"/>
      <c r="C510" s="255"/>
      <c r="D510" s="255"/>
      <c r="E510" s="255"/>
      <c r="F510" s="255"/>
      <c r="G510" s="255"/>
      <c r="H510" s="255"/>
      <c r="I510" s="255"/>
      <c r="J510" s="255"/>
      <c r="K510" s="255"/>
      <c r="L510" s="255"/>
      <c r="M510" s="255"/>
      <c r="N510" s="255"/>
      <c r="O510" s="256"/>
    </row>
    <row r="511" spans="1:24" x14ac:dyDescent="0.25">
      <c r="A511" s="257" t="s">
        <v>82</v>
      </c>
      <c r="B511" s="258"/>
      <c r="C511" s="258"/>
      <c r="D511" s="258"/>
      <c r="E511" s="258"/>
      <c r="F511" s="258"/>
      <c r="G511" s="258"/>
      <c r="H511" s="258"/>
      <c r="I511" s="258"/>
      <c r="J511" s="258"/>
      <c r="K511" s="258"/>
      <c r="L511" s="258"/>
      <c r="M511" s="258"/>
      <c r="N511" s="258"/>
      <c r="O511" s="259"/>
    </row>
    <row r="512" spans="1:24" ht="14.4" thickBot="1" x14ac:dyDescent="0.35">
      <c r="A512" s="6" t="s">
        <v>2</v>
      </c>
      <c r="B512" s="7" t="s">
        <v>3</v>
      </c>
      <c r="C512" s="8" t="s">
        <v>4</v>
      </c>
      <c r="D512" s="8"/>
      <c r="E512" s="7" t="s">
        <v>5</v>
      </c>
      <c r="F512" s="7"/>
      <c r="G512" s="7" t="s">
        <v>6</v>
      </c>
      <c r="H512" s="7" t="s">
        <v>7</v>
      </c>
      <c r="I512" s="7" t="s">
        <v>8</v>
      </c>
      <c r="J512" s="7" t="s">
        <v>9</v>
      </c>
      <c r="K512" s="7"/>
      <c r="L512" s="7"/>
      <c r="M512" s="7" t="s">
        <v>23</v>
      </c>
      <c r="N512" s="7" t="s">
        <v>17</v>
      </c>
      <c r="O512" s="9" t="s">
        <v>10</v>
      </c>
    </row>
    <row r="513" spans="1:15" ht="13.8" thickTop="1" x14ac:dyDescent="0.25">
      <c r="A513" s="10">
        <v>0.375</v>
      </c>
      <c r="B513" s="11">
        <v>0</v>
      </c>
      <c r="C513" s="11">
        <f>A513+B513</f>
        <v>0.375</v>
      </c>
      <c r="D513" s="1"/>
      <c r="E513" s="22">
        <v>0.375</v>
      </c>
      <c r="F513" s="1"/>
      <c r="G513" s="11" t="s">
        <v>9</v>
      </c>
      <c r="H513" s="11">
        <v>76.5</v>
      </c>
      <c r="I513" s="11" t="s">
        <v>83</v>
      </c>
      <c r="J513" s="11"/>
      <c r="K513" s="1"/>
      <c r="L513" s="184"/>
      <c r="M513" s="1">
        <v>1.9599999999999999E-2</v>
      </c>
      <c r="N513" s="11">
        <v>150</v>
      </c>
      <c r="O513" s="12">
        <v>0.01</v>
      </c>
    </row>
    <row r="514" spans="1:15" x14ac:dyDescent="0.25">
      <c r="A514" s="10">
        <v>0.5</v>
      </c>
      <c r="B514" s="11">
        <v>0</v>
      </c>
      <c r="C514" s="11">
        <f>A514+B514</f>
        <v>0.5</v>
      </c>
      <c r="D514" s="1"/>
      <c r="E514" s="22">
        <v>0.6</v>
      </c>
      <c r="F514" s="1"/>
      <c r="G514" s="11" t="s">
        <v>9</v>
      </c>
      <c r="H514" s="11">
        <v>62.5</v>
      </c>
      <c r="I514" s="11" t="s">
        <v>83</v>
      </c>
      <c r="J514" s="11"/>
      <c r="K514" s="1"/>
      <c r="L514" s="184"/>
      <c r="M514" s="1">
        <v>3.9E-2</v>
      </c>
      <c r="N514" s="11">
        <v>150</v>
      </c>
      <c r="O514" s="12">
        <v>0.01</v>
      </c>
    </row>
    <row r="515" spans="1:15" x14ac:dyDescent="0.25">
      <c r="A515" s="10">
        <v>0.75</v>
      </c>
      <c r="B515" s="11">
        <v>0</v>
      </c>
      <c r="C515" s="11">
        <f>A515+B515</f>
        <v>0.75</v>
      </c>
      <c r="D515" s="1"/>
      <c r="E515" s="22">
        <v>0.81100000000000005</v>
      </c>
      <c r="F515" s="1"/>
      <c r="G515" s="11" t="s">
        <v>9</v>
      </c>
      <c r="H515" s="11">
        <v>57.4</v>
      </c>
      <c r="I515" s="11" t="s">
        <v>83</v>
      </c>
      <c r="J515" s="11"/>
      <c r="K515" s="1"/>
      <c r="L515" s="184"/>
      <c r="M515" s="1">
        <v>6.5089999999999995E-2</v>
      </c>
      <c r="N515" s="11">
        <v>150</v>
      </c>
      <c r="O515" s="12">
        <v>0.01</v>
      </c>
    </row>
    <row r="516" spans="1:15" ht="13.8" thickBot="1" x14ac:dyDescent="0.3">
      <c r="A516" s="13">
        <v>1</v>
      </c>
      <c r="B516" s="14">
        <v>0</v>
      </c>
      <c r="C516" s="14">
        <f>A516+B516</f>
        <v>1</v>
      </c>
      <c r="D516" s="3"/>
      <c r="E516" s="24">
        <v>1.05</v>
      </c>
      <c r="F516" s="3"/>
      <c r="G516" s="14" t="s">
        <v>9</v>
      </c>
      <c r="H516" s="14">
        <v>52.6</v>
      </c>
      <c r="I516" s="14" t="s">
        <v>83</v>
      </c>
      <c r="J516" s="14"/>
      <c r="K516" s="3"/>
      <c r="L516" s="185"/>
      <c r="M516" s="3">
        <v>9.7900000000000001E-2</v>
      </c>
      <c r="N516" s="14">
        <v>150</v>
      </c>
      <c r="O516" s="15">
        <v>0.01</v>
      </c>
    </row>
  </sheetData>
  <sheetProtection password="CB73" sheet="1" objects="1" scenarios="1"/>
  <mergeCells count="42">
    <mergeCell ref="A317:O317"/>
    <mergeCell ref="A318:O318"/>
    <mergeCell ref="A329:O329"/>
    <mergeCell ref="A330:O330"/>
    <mergeCell ref="A353:O353"/>
    <mergeCell ref="A126:O126"/>
    <mergeCell ref="A127:O127"/>
    <mergeCell ref="A166:O166"/>
    <mergeCell ref="A167:O167"/>
    <mergeCell ref="A227:O227"/>
    <mergeCell ref="A199:O199"/>
    <mergeCell ref="A200:O200"/>
    <mergeCell ref="A219:O219"/>
    <mergeCell ref="A220:O220"/>
    <mergeCell ref="A209:O209"/>
    <mergeCell ref="A210:O210"/>
    <mergeCell ref="A30:O30"/>
    <mergeCell ref="A31:O31"/>
    <mergeCell ref="A1:B1"/>
    <mergeCell ref="A16:B16"/>
    <mergeCell ref="A121:O121"/>
    <mergeCell ref="A120:O120"/>
    <mergeCell ref="A77:O77"/>
    <mergeCell ref="A78:O78"/>
    <mergeCell ref="A109:O109"/>
    <mergeCell ref="A110:O110"/>
    <mergeCell ref="A354:O354"/>
    <mergeCell ref="A228:O228"/>
    <mergeCell ref="A510:O510"/>
    <mergeCell ref="A511:O511"/>
    <mergeCell ref="A273:O273"/>
    <mergeCell ref="A274:O274"/>
    <mergeCell ref="A286:O286"/>
    <mergeCell ref="A287:O287"/>
    <mergeCell ref="A303:O303"/>
    <mergeCell ref="A304:O304"/>
    <mergeCell ref="A261:O261"/>
    <mergeCell ref="A459:O459"/>
    <mergeCell ref="A460:O460"/>
    <mergeCell ref="A262:O262"/>
    <mergeCell ref="A340:O340"/>
    <mergeCell ref="A341:O341"/>
  </mergeCells>
  <phoneticPr fontId="5" type="noConversion"/>
  <hyperlinks>
    <hyperlink ref="T201" r:id="rId1" xr:uid="{00000000-0004-0000-0400-000000000000}"/>
    <hyperlink ref="T211" r:id="rId2" xr:uid="{00000000-0004-0000-0400-000001000000}"/>
    <hyperlink ref="T122" r:id="rId3" xr:uid="{00000000-0004-0000-0400-000002000000}"/>
    <hyperlink ref="T221" r:id="rId4" xr:uid="{00000000-0004-0000-0400-000003000000}"/>
    <hyperlink ref="T355" r:id="rId5" xr:uid="{00000000-0004-0000-0400-000004000000}"/>
    <hyperlink ref="T461" r:id="rId6" xr:uid="{00000000-0004-0000-0400-000005000000}"/>
    <hyperlink ref="T466" r:id="rId7" xr:uid="{00000000-0004-0000-0400-000006000000}"/>
    <hyperlink ref="T360" r:id="rId8" xr:uid="{00000000-0004-0000-0400-000007000000}"/>
    <hyperlink ref="T365" r:id="rId9" xr:uid="{00000000-0004-0000-0400-000008000000}"/>
    <hyperlink ref="T32" r:id="rId10" xr:uid="{00000000-0004-0000-0400-000009000000}"/>
    <hyperlink ref="T79" r:id="rId11" xr:uid="{00000000-0004-0000-0400-00000A000000}"/>
    <hyperlink ref="T111" r:id="rId12" xr:uid="{00000000-0004-0000-0400-00000B000000}"/>
    <hyperlink ref="T128" r:id="rId13" xr:uid="{00000000-0004-0000-0400-00000C000000}"/>
    <hyperlink ref="T168" r:id="rId14" xr:uid="{00000000-0004-0000-0400-00000D000000}"/>
    <hyperlink ref="T173" r:id="rId15" xr:uid="{00000000-0004-0000-0400-00000E000000}"/>
  </hyperlinks>
  <printOptions gridLines="1" gridLinesSet="0"/>
  <pageMargins left="0.75" right="0.75" top="1" bottom="1" header="0.5" footer="0.5"/>
  <pageSetup orientation="landscape" r:id="rId16"/>
  <headerFooter alignWithMargins="0">
    <oddHeader>&amp;A</oddHeader>
    <oddFooter>Page &amp;P</oddFooter>
  </headerFooter>
  <legacyDrawing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6"/>
  <sheetViews>
    <sheetView zoomScale="110" zoomScaleNormal="110" workbookViewId="0">
      <selection activeCell="C5" sqref="C5:O5"/>
    </sheetView>
  </sheetViews>
  <sheetFormatPr defaultRowHeight="13.2" x14ac:dyDescent="0.25"/>
  <cols>
    <col min="1" max="2" width="10.6640625" style="192" customWidth="1"/>
  </cols>
  <sheetData>
    <row r="1" spans="1:15" x14ac:dyDescent="0.25">
      <c r="A1" s="196" t="s">
        <v>68</v>
      </c>
      <c r="B1" s="196" t="s">
        <v>67</v>
      </c>
      <c r="C1" s="282" t="s">
        <v>168</v>
      </c>
      <c r="D1" s="283"/>
      <c r="E1" s="283"/>
      <c r="F1" s="283"/>
      <c r="G1" s="283"/>
      <c r="H1" s="283"/>
      <c r="I1" s="283"/>
      <c r="J1" s="283"/>
      <c r="K1" s="283"/>
      <c r="L1" s="283"/>
      <c r="M1" s="283"/>
      <c r="N1" s="283"/>
      <c r="O1" s="283"/>
    </row>
    <row r="2" spans="1:15" s="195" customFormat="1" ht="30" customHeight="1" x14ac:dyDescent="0.25">
      <c r="A2" s="193">
        <v>40578</v>
      </c>
      <c r="B2" s="194" t="s">
        <v>169</v>
      </c>
      <c r="C2" s="280" t="s">
        <v>170</v>
      </c>
      <c r="D2" s="281"/>
      <c r="E2" s="281"/>
      <c r="F2" s="281"/>
      <c r="G2" s="281"/>
      <c r="H2" s="281"/>
      <c r="I2" s="281"/>
      <c r="J2" s="281"/>
      <c r="K2" s="281"/>
      <c r="L2" s="281"/>
      <c r="M2" s="281"/>
      <c r="N2" s="281"/>
      <c r="O2" s="281"/>
    </row>
    <row r="3" spans="1:15" s="195" customFormat="1" ht="30" customHeight="1" x14ac:dyDescent="0.25">
      <c r="A3" s="193"/>
      <c r="B3" s="194"/>
      <c r="C3" s="280"/>
      <c r="D3" s="281"/>
      <c r="E3" s="281"/>
      <c r="F3" s="281"/>
      <c r="G3" s="281"/>
      <c r="H3" s="281"/>
      <c r="I3" s="281"/>
      <c r="J3" s="281"/>
      <c r="K3" s="281"/>
      <c r="L3" s="281"/>
      <c r="M3" s="281"/>
      <c r="N3" s="281"/>
      <c r="O3" s="281"/>
    </row>
    <row r="4" spans="1:15" s="195" customFormat="1" ht="30" customHeight="1" x14ac:dyDescent="0.25">
      <c r="A4" s="193"/>
      <c r="B4" s="194"/>
      <c r="C4" s="280"/>
      <c r="D4" s="281"/>
      <c r="E4" s="281"/>
      <c r="F4" s="281"/>
      <c r="G4" s="281"/>
      <c r="H4" s="281"/>
      <c r="I4" s="281"/>
      <c r="J4" s="281"/>
      <c r="K4" s="281"/>
      <c r="L4" s="281"/>
      <c r="M4" s="281"/>
      <c r="N4" s="281"/>
      <c r="O4" s="281"/>
    </row>
    <row r="5" spans="1:15" s="195" customFormat="1" ht="30" customHeight="1" x14ac:dyDescent="0.25">
      <c r="A5" s="193"/>
      <c r="B5" s="194"/>
      <c r="C5" s="280"/>
      <c r="D5" s="281"/>
      <c r="E5" s="281"/>
      <c r="F5" s="281"/>
      <c r="G5" s="281"/>
      <c r="H5" s="281"/>
      <c r="I5" s="281"/>
      <c r="J5" s="281"/>
      <c r="K5" s="281"/>
      <c r="L5" s="281"/>
      <c r="M5" s="281"/>
      <c r="N5" s="281"/>
      <c r="O5" s="281"/>
    </row>
    <row r="6" spans="1:15" s="195" customFormat="1" ht="30" customHeight="1" x14ac:dyDescent="0.25">
      <c r="A6" s="193"/>
      <c r="B6" s="194"/>
      <c r="C6" s="280"/>
      <c r="D6" s="281"/>
      <c r="E6" s="281"/>
      <c r="F6" s="281"/>
      <c r="G6" s="281"/>
      <c r="H6" s="281"/>
      <c r="I6" s="281"/>
      <c r="J6" s="281"/>
      <c r="K6" s="281"/>
      <c r="L6" s="281"/>
      <c r="M6" s="281"/>
      <c r="N6" s="281"/>
      <c r="O6" s="281"/>
    </row>
    <row r="7" spans="1:15" s="195" customFormat="1" ht="30" customHeight="1" x14ac:dyDescent="0.25">
      <c r="A7" s="193"/>
      <c r="B7" s="194"/>
      <c r="C7" s="280"/>
      <c r="D7" s="281"/>
      <c r="E7" s="281"/>
      <c r="F7" s="281"/>
      <c r="G7" s="281"/>
      <c r="H7" s="281"/>
      <c r="I7" s="281"/>
      <c r="J7" s="281"/>
      <c r="K7" s="281"/>
      <c r="L7" s="281"/>
      <c r="M7" s="281"/>
      <c r="N7" s="281"/>
      <c r="O7" s="281"/>
    </row>
    <row r="8" spans="1:15" s="195" customFormat="1" ht="30" customHeight="1" x14ac:dyDescent="0.25">
      <c r="A8" s="193"/>
      <c r="B8" s="194"/>
      <c r="C8" s="280"/>
      <c r="D8" s="281"/>
      <c r="E8" s="281"/>
      <c r="F8" s="281"/>
      <c r="G8" s="281"/>
      <c r="H8" s="281"/>
      <c r="I8" s="281"/>
      <c r="J8" s="281"/>
      <c r="K8" s="281"/>
      <c r="L8" s="281"/>
      <c r="M8" s="281"/>
      <c r="N8" s="281"/>
      <c r="O8" s="281"/>
    </row>
    <row r="9" spans="1:15" s="195" customFormat="1" ht="30" customHeight="1" x14ac:dyDescent="0.25">
      <c r="A9" s="193"/>
      <c r="B9" s="194"/>
      <c r="C9" s="280"/>
      <c r="D9" s="281"/>
      <c r="E9" s="281"/>
      <c r="F9" s="281"/>
      <c r="G9" s="281"/>
      <c r="H9" s="281"/>
      <c r="I9" s="281"/>
      <c r="J9" s="281"/>
      <c r="K9" s="281"/>
      <c r="L9" s="281"/>
      <c r="M9" s="281"/>
      <c r="N9" s="281"/>
      <c r="O9" s="281"/>
    </row>
    <row r="10" spans="1:15" s="195" customFormat="1" ht="30" customHeight="1" x14ac:dyDescent="0.25">
      <c r="A10" s="193"/>
      <c r="B10" s="194"/>
      <c r="C10" s="280"/>
      <c r="D10" s="281"/>
      <c r="E10" s="281"/>
      <c r="F10" s="281"/>
      <c r="G10" s="281"/>
      <c r="H10" s="281"/>
      <c r="I10" s="281"/>
      <c r="J10" s="281"/>
      <c r="K10" s="281"/>
      <c r="L10" s="281"/>
      <c r="M10" s="281"/>
      <c r="N10" s="281"/>
      <c r="O10" s="281"/>
    </row>
    <row r="11" spans="1:15" s="195" customFormat="1" ht="30" customHeight="1" x14ac:dyDescent="0.25">
      <c r="A11" s="193"/>
      <c r="B11" s="194"/>
      <c r="C11" s="280"/>
      <c r="D11" s="281"/>
      <c r="E11" s="281"/>
      <c r="F11" s="281"/>
      <c r="G11" s="281"/>
      <c r="H11" s="281"/>
      <c r="I11" s="281"/>
      <c r="J11" s="281"/>
      <c r="K11" s="281"/>
      <c r="L11" s="281"/>
      <c r="M11" s="281"/>
      <c r="N11" s="281"/>
      <c r="O11" s="281"/>
    </row>
    <row r="12" spans="1:15" s="195" customFormat="1" ht="30" customHeight="1" x14ac:dyDescent="0.25">
      <c r="A12" s="193"/>
      <c r="B12" s="194"/>
      <c r="C12" s="280"/>
      <c r="D12" s="281"/>
      <c r="E12" s="281"/>
      <c r="F12" s="281"/>
      <c r="G12" s="281"/>
      <c r="H12" s="281"/>
      <c r="I12" s="281"/>
      <c r="J12" s="281"/>
      <c r="K12" s="281"/>
      <c r="L12" s="281"/>
      <c r="M12" s="281"/>
      <c r="N12" s="281"/>
      <c r="O12" s="281"/>
    </row>
    <row r="13" spans="1:15" s="195" customFormat="1" ht="30" customHeight="1" x14ac:dyDescent="0.25">
      <c r="A13" s="193"/>
      <c r="B13" s="194"/>
      <c r="C13" s="280"/>
      <c r="D13" s="281"/>
      <c r="E13" s="281"/>
      <c r="F13" s="281"/>
      <c r="G13" s="281"/>
      <c r="H13" s="281"/>
      <c r="I13" s="281"/>
      <c r="J13" s="281"/>
      <c r="K13" s="281"/>
      <c r="L13" s="281"/>
      <c r="M13" s="281"/>
      <c r="N13" s="281"/>
      <c r="O13" s="281"/>
    </row>
    <row r="14" spans="1:15" s="195" customFormat="1" ht="30" customHeight="1" x14ac:dyDescent="0.25">
      <c r="A14" s="193"/>
      <c r="B14" s="194"/>
      <c r="C14" s="280"/>
      <c r="D14" s="281"/>
      <c r="E14" s="281"/>
      <c r="F14" s="281"/>
      <c r="G14" s="281"/>
      <c r="H14" s="281"/>
      <c r="I14" s="281"/>
      <c r="J14" s="281"/>
      <c r="K14" s="281"/>
      <c r="L14" s="281"/>
      <c r="M14" s="281"/>
      <c r="N14" s="281"/>
      <c r="O14" s="281"/>
    </row>
    <row r="15" spans="1:15" s="195" customFormat="1" ht="30" customHeight="1" x14ac:dyDescent="0.25">
      <c r="A15" s="193"/>
      <c r="B15" s="194"/>
      <c r="C15" s="280"/>
      <c r="D15" s="281"/>
      <c r="E15" s="281"/>
      <c r="F15" s="281"/>
      <c r="G15" s="281"/>
      <c r="H15" s="281"/>
      <c r="I15" s="281"/>
      <c r="J15" s="281"/>
      <c r="K15" s="281"/>
      <c r="L15" s="281"/>
      <c r="M15" s="281"/>
      <c r="N15" s="281"/>
      <c r="O15" s="281"/>
    </row>
    <row r="16" spans="1:15" x14ac:dyDescent="0.25">
      <c r="A16" s="191"/>
      <c r="B16" s="191"/>
      <c r="C16" s="190"/>
      <c r="D16" s="190"/>
      <c r="E16" s="190"/>
      <c r="F16" s="190"/>
      <c r="G16" s="190"/>
      <c r="H16" s="190"/>
      <c r="I16" s="190"/>
      <c r="J16" s="190"/>
      <c r="K16" s="190"/>
      <c r="L16" s="190"/>
      <c r="M16" s="190"/>
      <c r="N16" s="190"/>
      <c r="O16" s="190"/>
    </row>
    <row r="17" spans="1:15" x14ac:dyDescent="0.25">
      <c r="A17" s="191"/>
      <c r="B17" s="191"/>
      <c r="C17" s="190"/>
      <c r="D17" s="190"/>
      <c r="E17" s="190"/>
      <c r="F17" s="190"/>
      <c r="G17" s="190"/>
      <c r="H17" s="190"/>
      <c r="I17" s="190"/>
      <c r="J17" s="190"/>
      <c r="K17" s="190"/>
      <c r="L17" s="190"/>
      <c r="M17" s="190"/>
      <c r="N17" s="190"/>
      <c r="O17" s="190"/>
    </row>
    <row r="18" spans="1:15" x14ac:dyDescent="0.25">
      <c r="A18" s="191"/>
      <c r="B18" s="191"/>
      <c r="C18" s="190"/>
      <c r="D18" s="190"/>
      <c r="E18" s="190"/>
      <c r="F18" s="190"/>
      <c r="G18" s="190"/>
      <c r="H18" s="190"/>
      <c r="I18" s="190"/>
      <c r="J18" s="190"/>
      <c r="K18" s="190"/>
      <c r="L18" s="190"/>
      <c r="M18" s="190"/>
      <c r="N18" s="190"/>
      <c r="O18" s="190"/>
    </row>
    <row r="19" spans="1:15" x14ac:dyDescent="0.25">
      <c r="A19" s="191"/>
      <c r="B19" s="191"/>
      <c r="C19" s="190"/>
      <c r="D19" s="190"/>
      <c r="E19" s="190"/>
      <c r="F19" s="190"/>
      <c r="G19" s="190"/>
      <c r="H19" s="190"/>
      <c r="I19" s="190"/>
      <c r="J19" s="190"/>
      <c r="K19" s="190"/>
      <c r="L19" s="190"/>
      <c r="M19" s="190"/>
      <c r="N19" s="190"/>
      <c r="O19" s="190"/>
    </row>
    <row r="20" spans="1:15" x14ac:dyDescent="0.25">
      <c r="A20" s="191"/>
      <c r="B20" s="191"/>
      <c r="C20" s="190"/>
      <c r="D20" s="190"/>
      <c r="E20" s="190"/>
      <c r="F20" s="190"/>
      <c r="G20" s="190"/>
      <c r="H20" s="190"/>
      <c r="I20" s="190"/>
      <c r="J20" s="190"/>
      <c r="K20" s="190"/>
      <c r="L20" s="190"/>
      <c r="M20" s="190"/>
      <c r="N20" s="190"/>
      <c r="O20" s="190"/>
    </row>
    <row r="21" spans="1:15" x14ac:dyDescent="0.25">
      <c r="A21" s="191"/>
      <c r="B21" s="191"/>
      <c r="C21" s="190"/>
      <c r="D21" s="190"/>
      <c r="E21" s="190"/>
      <c r="F21" s="190"/>
      <c r="G21" s="190"/>
      <c r="H21" s="190"/>
      <c r="I21" s="190"/>
      <c r="J21" s="190"/>
      <c r="K21" s="190"/>
      <c r="L21" s="190"/>
      <c r="M21" s="190"/>
      <c r="N21" s="190"/>
      <c r="O21" s="190"/>
    </row>
    <row r="22" spans="1:15" x14ac:dyDescent="0.25">
      <c r="A22" s="191"/>
      <c r="B22" s="191"/>
      <c r="C22" s="190"/>
      <c r="D22" s="190"/>
      <c r="E22" s="190"/>
      <c r="F22" s="190"/>
      <c r="G22" s="190"/>
      <c r="H22" s="190"/>
      <c r="I22" s="190"/>
      <c r="J22" s="190"/>
      <c r="K22" s="190"/>
      <c r="L22" s="190"/>
      <c r="M22" s="190"/>
      <c r="N22" s="190"/>
      <c r="O22" s="190"/>
    </row>
    <row r="23" spans="1:15" x14ac:dyDescent="0.25">
      <c r="A23" s="191"/>
      <c r="B23" s="191"/>
      <c r="C23" s="190"/>
      <c r="D23" s="190"/>
      <c r="E23" s="190"/>
      <c r="F23" s="190"/>
      <c r="G23" s="190"/>
      <c r="H23" s="190"/>
      <c r="I23" s="190"/>
      <c r="J23" s="190"/>
      <c r="K23" s="190"/>
      <c r="L23" s="190"/>
      <c r="M23" s="190"/>
      <c r="N23" s="190"/>
      <c r="O23" s="190"/>
    </row>
    <row r="24" spans="1:15" x14ac:dyDescent="0.25">
      <c r="A24" s="191"/>
      <c r="B24" s="191"/>
      <c r="C24" s="190"/>
      <c r="D24" s="190"/>
      <c r="E24" s="190"/>
      <c r="F24" s="190"/>
      <c r="G24" s="190"/>
      <c r="H24" s="190"/>
      <c r="I24" s="190"/>
      <c r="J24" s="190"/>
      <c r="K24" s="190"/>
      <c r="L24" s="190"/>
      <c r="M24" s="190"/>
      <c r="N24" s="190"/>
      <c r="O24" s="190"/>
    </row>
    <row r="25" spans="1:15" x14ac:dyDescent="0.25">
      <c r="A25" s="191"/>
      <c r="B25" s="191"/>
      <c r="C25" s="190"/>
      <c r="D25" s="190"/>
      <c r="E25" s="190"/>
      <c r="F25" s="190"/>
      <c r="G25" s="190"/>
      <c r="H25" s="190"/>
      <c r="I25" s="190"/>
      <c r="J25" s="190"/>
      <c r="K25" s="190"/>
      <c r="L25" s="190"/>
      <c r="M25" s="190"/>
      <c r="N25" s="190"/>
      <c r="O25" s="190"/>
    </row>
    <row r="26" spans="1:15" x14ac:dyDescent="0.25">
      <c r="A26" s="191"/>
      <c r="B26" s="191"/>
      <c r="C26" s="190"/>
      <c r="D26" s="190"/>
      <c r="E26" s="190"/>
      <c r="F26" s="190"/>
      <c r="G26" s="190"/>
      <c r="H26" s="190"/>
      <c r="I26" s="190"/>
      <c r="J26" s="190"/>
      <c r="K26" s="190"/>
      <c r="L26" s="190"/>
      <c r="M26" s="190"/>
      <c r="N26" s="190"/>
      <c r="O26" s="190"/>
    </row>
    <row r="27" spans="1:15" x14ac:dyDescent="0.25">
      <c r="A27" s="191"/>
      <c r="B27" s="191"/>
      <c r="C27" s="190"/>
      <c r="D27" s="190"/>
      <c r="E27" s="190"/>
      <c r="F27" s="190"/>
      <c r="G27" s="190"/>
      <c r="H27" s="190"/>
      <c r="I27" s="190"/>
      <c r="J27" s="190"/>
      <c r="K27" s="190"/>
      <c r="L27" s="190"/>
      <c r="M27" s="190"/>
      <c r="N27" s="190"/>
      <c r="O27" s="190"/>
    </row>
    <row r="28" spans="1:15" x14ac:dyDescent="0.25">
      <c r="A28" s="191"/>
      <c r="B28" s="191"/>
      <c r="C28" s="190"/>
      <c r="D28" s="190"/>
      <c r="E28" s="190"/>
      <c r="F28" s="190"/>
      <c r="G28" s="190"/>
      <c r="H28" s="190"/>
      <c r="I28" s="190"/>
      <c r="J28" s="190"/>
      <c r="K28" s="190"/>
      <c r="L28" s="190"/>
      <c r="M28" s="190"/>
      <c r="N28" s="190"/>
      <c r="O28" s="190"/>
    </row>
    <row r="29" spans="1:15" x14ac:dyDescent="0.25">
      <c r="A29" s="191"/>
      <c r="B29" s="191"/>
      <c r="C29" s="190"/>
      <c r="D29" s="190"/>
      <c r="E29" s="190"/>
      <c r="F29" s="190"/>
      <c r="G29" s="190"/>
      <c r="H29" s="190"/>
      <c r="I29" s="190"/>
      <c r="J29" s="190"/>
      <c r="K29" s="190"/>
      <c r="L29" s="190"/>
      <c r="M29" s="190"/>
      <c r="N29" s="190"/>
      <c r="O29" s="190"/>
    </row>
    <row r="30" spans="1:15" x14ac:dyDescent="0.25">
      <c r="A30" s="191"/>
      <c r="B30" s="191"/>
      <c r="C30" s="190"/>
      <c r="D30" s="190"/>
      <c r="E30" s="190"/>
      <c r="F30" s="190"/>
      <c r="G30" s="190"/>
      <c r="H30" s="190"/>
      <c r="I30" s="190"/>
      <c r="J30" s="190"/>
      <c r="K30" s="190"/>
      <c r="L30" s="190"/>
      <c r="M30" s="190"/>
      <c r="N30" s="190"/>
      <c r="O30" s="190"/>
    </row>
    <row r="31" spans="1:15" x14ac:dyDescent="0.25">
      <c r="A31" s="191"/>
      <c r="B31" s="191"/>
      <c r="C31" s="190"/>
      <c r="D31" s="190"/>
      <c r="E31" s="190"/>
      <c r="F31" s="190"/>
      <c r="G31" s="190"/>
      <c r="H31" s="190"/>
      <c r="I31" s="190"/>
      <c r="J31" s="190"/>
      <c r="K31" s="190"/>
      <c r="L31" s="190"/>
      <c r="M31" s="190"/>
      <c r="N31" s="190"/>
      <c r="O31" s="190"/>
    </row>
    <row r="32" spans="1:15" x14ac:dyDescent="0.25">
      <c r="A32" s="191"/>
      <c r="B32" s="191"/>
      <c r="C32" s="190"/>
      <c r="D32" s="190"/>
      <c r="E32" s="190"/>
      <c r="F32" s="190"/>
      <c r="G32" s="190"/>
      <c r="H32" s="190"/>
      <c r="I32" s="190"/>
      <c r="J32" s="190"/>
      <c r="K32" s="190"/>
      <c r="L32" s="190"/>
      <c r="M32" s="190"/>
      <c r="N32" s="190"/>
      <c r="O32" s="190"/>
    </row>
    <row r="33" spans="1:15" x14ac:dyDescent="0.25">
      <c r="A33" s="191"/>
      <c r="B33" s="191"/>
      <c r="C33" s="190"/>
      <c r="D33" s="190"/>
      <c r="E33" s="190"/>
      <c r="F33" s="190"/>
      <c r="G33" s="190"/>
      <c r="H33" s="190"/>
      <c r="I33" s="190"/>
      <c r="J33" s="190"/>
      <c r="K33" s="190"/>
      <c r="L33" s="190"/>
      <c r="M33" s="190"/>
      <c r="N33" s="190"/>
      <c r="O33" s="190"/>
    </row>
    <row r="34" spans="1:15" x14ac:dyDescent="0.25">
      <c r="A34" s="191"/>
      <c r="B34" s="191"/>
      <c r="C34" s="190"/>
      <c r="D34" s="190"/>
      <c r="E34" s="190"/>
      <c r="F34" s="190"/>
      <c r="G34" s="190"/>
      <c r="H34" s="190"/>
      <c r="I34" s="190"/>
      <c r="J34" s="190"/>
      <c r="K34" s="190"/>
      <c r="L34" s="190"/>
      <c r="M34" s="190"/>
      <c r="N34" s="190"/>
      <c r="O34" s="190"/>
    </row>
    <row r="35" spans="1:15" x14ac:dyDescent="0.25">
      <c r="A35" s="191"/>
      <c r="B35" s="191"/>
      <c r="C35" s="190"/>
      <c r="D35" s="190"/>
      <c r="E35" s="190"/>
      <c r="F35" s="190"/>
      <c r="G35" s="190"/>
      <c r="H35" s="190"/>
      <c r="I35" s="190"/>
      <c r="J35" s="190"/>
      <c r="K35" s="190"/>
      <c r="L35" s="190"/>
      <c r="M35" s="190"/>
      <c r="N35" s="190"/>
      <c r="O35" s="190"/>
    </row>
    <row r="36" spans="1:15" x14ac:dyDescent="0.25">
      <c r="A36" s="191"/>
      <c r="B36" s="191"/>
      <c r="C36" s="190"/>
      <c r="D36" s="190"/>
      <c r="E36" s="190"/>
      <c r="F36" s="190"/>
      <c r="G36" s="190"/>
      <c r="H36" s="190"/>
      <c r="I36" s="190"/>
      <c r="J36" s="190"/>
      <c r="K36" s="190"/>
      <c r="L36" s="190"/>
      <c r="M36" s="190"/>
      <c r="N36" s="190"/>
      <c r="O36" s="190"/>
    </row>
    <row r="37" spans="1:15" x14ac:dyDescent="0.25">
      <c r="A37" s="191"/>
      <c r="B37" s="191"/>
      <c r="C37" s="190"/>
      <c r="D37" s="190"/>
      <c r="E37" s="190"/>
      <c r="F37" s="190"/>
      <c r="G37" s="190"/>
      <c r="H37" s="190"/>
      <c r="I37" s="190"/>
      <c r="J37" s="190"/>
      <c r="K37" s="190"/>
      <c r="L37" s="190"/>
      <c r="M37" s="190"/>
      <c r="N37" s="190"/>
      <c r="O37" s="190"/>
    </row>
    <row r="38" spans="1:15" x14ac:dyDescent="0.25">
      <c r="A38" s="191"/>
      <c r="B38" s="191"/>
      <c r="C38" s="190"/>
      <c r="D38" s="190"/>
      <c r="E38" s="190"/>
      <c r="F38" s="190"/>
      <c r="G38" s="190"/>
      <c r="H38" s="190"/>
      <c r="I38" s="190"/>
      <c r="J38" s="190"/>
      <c r="K38" s="190"/>
      <c r="L38" s="190"/>
      <c r="M38" s="190"/>
      <c r="N38" s="190"/>
      <c r="O38" s="190"/>
    </row>
    <row r="39" spans="1:15" x14ac:dyDescent="0.25">
      <c r="A39" s="191"/>
      <c r="B39" s="191"/>
      <c r="C39" s="190"/>
      <c r="D39" s="190"/>
      <c r="E39" s="190"/>
      <c r="F39" s="190"/>
      <c r="G39" s="190"/>
      <c r="H39" s="190"/>
      <c r="I39" s="190"/>
      <c r="J39" s="190"/>
      <c r="K39" s="190"/>
      <c r="L39" s="190"/>
      <c r="M39" s="190"/>
      <c r="N39" s="190"/>
      <c r="O39" s="190"/>
    </row>
    <row r="40" spans="1:15" x14ac:dyDescent="0.25">
      <c r="A40" s="191"/>
      <c r="B40" s="191"/>
      <c r="C40" s="190"/>
      <c r="D40" s="190"/>
      <c r="E40" s="190"/>
      <c r="F40" s="190"/>
      <c r="G40" s="190"/>
      <c r="H40" s="190"/>
      <c r="I40" s="190"/>
      <c r="J40" s="190"/>
      <c r="K40" s="190"/>
      <c r="L40" s="190"/>
      <c r="M40" s="190"/>
      <c r="N40" s="190"/>
      <c r="O40" s="190"/>
    </row>
    <row r="41" spans="1:15" x14ac:dyDescent="0.25">
      <c r="A41" s="191"/>
      <c r="B41" s="191"/>
      <c r="C41" s="190"/>
      <c r="D41" s="190"/>
      <c r="E41" s="190"/>
      <c r="F41" s="190"/>
      <c r="G41" s="190"/>
      <c r="H41" s="190"/>
      <c r="I41" s="190"/>
      <c r="J41" s="190"/>
      <c r="K41" s="190"/>
      <c r="L41" s="190"/>
      <c r="M41" s="190"/>
      <c r="N41" s="190"/>
      <c r="O41" s="190"/>
    </row>
    <row r="42" spans="1:15" x14ac:dyDescent="0.25">
      <c r="A42" s="191"/>
      <c r="B42" s="191"/>
      <c r="C42" s="190"/>
      <c r="D42" s="190"/>
      <c r="E42" s="190"/>
      <c r="F42" s="190"/>
      <c r="G42" s="190"/>
      <c r="H42" s="190"/>
      <c r="I42" s="190"/>
      <c r="J42" s="190"/>
      <c r="K42" s="190"/>
      <c r="L42" s="190"/>
      <c r="M42" s="190"/>
      <c r="N42" s="190"/>
      <c r="O42" s="190"/>
    </row>
    <row r="43" spans="1:15" x14ac:dyDescent="0.25">
      <c r="A43" s="191"/>
      <c r="B43" s="191"/>
      <c r="C43" s="190"/>
      <c r="D43" s="190"/>
      <c r="E43" s="190"/>
      <c r="F43" s="190"/>
      <c r="G43" s="190"/>
      <c r="H43" s="190"/>
      <c r="I43" s="190"/>
      <c r="J43" s="190"/>
      <c r="K43" s="190"/>
      <c r="L43" s="190"/>
      <c r="M43" s="190"/>
      <c r="N43" s="190"/>
      <c r="O43" s="190"/>
    </row>
    <row r="44" spans="1:15" x14ac:dyDescent="0.25">
      <c r="A44" s="191"/>
      <c r="B44" s="191"/>
      <c r="C44" s="190"/>
      <c r="D44" s="190"/>
      <c r="E44" s="190"/>
      <c r="F44" s="190"/>
      <c r="G44" s="190"/>
      <c r="H44" s="190"/>
      <c r="I44" s="190"/>
      <c r="J44" s="190"/>
      <c r="K44" s="190"/>
      <c r="L44" s="190"/>
      <c r="M44" s="190"/>
      <c r="N44" s="190"/>
      <c r="O44" s="190"/>
    </row>
    <row r="45" spans="1:15" x14ac:dyDescent="0.25">
      <c r="A45" s="191"/>
      <c r="B45" s="191"/>
      <c r="C45" s="190"/>
      <c r="D45" s="190"/>
      <c r="E45" s="190"/>
      <c r="F45" s="190"/>
      <c r="G45" s="190"/>
      <c r="H45" s="190"/>
      <c r="I45" s="190"/>
      <c r="J45" s="190"/>
      <c r="K45" s="190"/>
      <c r="L45" s="190"/>
      <c r="M45" s="190"/>
      <c r="N45" s="190"/>
      <c r="O45" s="190"/>
    </row>
    <row r="46" spans="1:15" x14ac:dyDescent="0.25">
      <c r="A46" s="191"/>
      <c r="B46" s="191"/>
      <c r="C46" s="190"/>
      <c r="D46" s="190"/>
      <c r="E46" s="190"/>
      <c r="F46" s="190"/>
      <c r="G46" s="190"/>
      <c r="H46" s="190"/>
      <c r="I46" s="190"/>
      <c r="J46" s="190"/>
      <c r="K46" s="190"/>
      <c r="L46" s="190"/>
      <c r="M46" s="190"/>
      <c r="N46" s="190"/>
      <c r="O46" s="190"/>
    </row>
  </sheetData>
  <sheetProtection password="CB73" sheet="1" objects="1" scenarios="1"/>
  <mergeCells count="15">
    <mergeCell ref="C2:O2"/>
    <mergeCell ref="C1:O1"/>
    <mergeCell ref="C3:O3"/>
    <mergeCell ref="C4:O4"/>
    <mergeCell ref="C5:O5"/>
    <mergeCell ref="C12:O12"/>
    <mergeCell ref="C13:O13"/>
    <mergeCell ref="C14:O14"/>
    <mergeCell ref="C15:O15"/>
    <mergeCell ref="C6:O6"/>
    <mergeCell ref="C7:O7"/>
    <mergeCell ref="C8:O8"/>
    <mergeCell ref="C9:O9"/>
    <mergeCell ref="C10:O10"/>
    <mergeCell ref="C11:O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DE81FE51F2B4E923035298591B0DB" ma:contentTypeVersion="36" ma:contentTypeDescription="Create a new document." ma:contentTypeScope="" ma:versionID="2e2ffc5e528023a89ae8d27030973abd">
  <xsd:schema xmlns:xsd="http://www.w3.org/2001/XMLSchema" xmlns:xs="http://www.w3.org/2001/XMLSchema" xmlns:p="http://schemas.microsoft.com/office/2006/metadata/properties" xmlns:ns2="fc42cbfa-5a00-4c34-a641-8631d52a3b08" xmlns:ns3="9e9cc577-1c42-4ca9-b526-dc9ef4f3583b" targetNamespace="http://schemas.microsoft.com/office/2006/metadata/properties" ma:root="true" ma:fieldsID="586b14280ee9043590662a8e4f673d5c" ns2:_="" ns3:_="">
    <xsd:import namespace="fc42cbfa-5a00-4c34-a641-8631d52a3b08"/>
    <xsd:import namespace="9e9cc577-1c42-4ca9-b526-dc9ef4f3583b"/>
    <xsd:element name="properties">
      <xsd:complexType>
        <xsd:sequence>
          <xsd:element name="documentManagement">
            <xsd:complexType>
              <xsd:all>
                <xsd:element ref="ns2:UpLoad_x0020_Dat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2cbfa-5a00-4c34-a641-8631d52a3b08" elementFormDefault="qualified">
    <xsd:import namespace="http://schemas.microsoft.com/office/2006/documentManagement/types"/>
    <xsd:import namespace="http://schemas.microsoft.com/office/infopath/2007/PartnerControls"/>
    <xsd:element name="UpLoad_x0020_Date" ma:index="9" nillable="true" ma:displayName="UpLoad Date" ma:format="DateOnly" ma:internalName="UpLoad_x0020_Date">
      <xsd:simpleType>
        <xsd:restriction base="dms:DateTime"/>
      </xsd:simpleType>
    </xsd:element>
    <xsd:element name="MediaServiceLocation" ma:index="12"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9cc577-1c42-4ca9-b526-dc9ef4f3583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ma:index="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pLoad_x0020_Date xmlns="fc42cbfa-5a00-4c34-a641-8631d52a3b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F05ED7-7726-427A-A236-003DA40AE3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2cbfa-5a00-4c34-a641-8631d52a3b08"/>
    <ds:schemaRef ds:uri="9e9cc577-1c42-4ca9-b526-dc9ef4f358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860D33-C032-47FB-9CBA-8E4AD9F8B0FA}">
  <ds:schemaRefs>
    <ds:schemaRef ds:uri="http://schemas.microsoft.com/office/infopath/2007/PartnerControls"/>
    <ds:schemaRef ds:uri="http://purl.org/dc/elements/1.1/"/>
    <ds:schemaRef ds:uri="http://schemas.microsoft.com/office/2006/metadata/properties"/>
    <ds:schemaRef ds:uri="fc42cbfa-5a00-4c34-a641-8631d52a3b08"/>
    <ds:schemaRef ds:uri="9e9cc577-1c42-4ca9-b526-dc9ef4f3583b"/>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0F3BE489-C8EF-4EF7-99CF-96B0DDD0D0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34</vt:i4>
      </vt:variant>
    </vt:vector>
  </HeadingPairs>
  <TitlesOfParts>
    <vt:vector size="40" baseType="lpstr">
      <vt:lpstr>Instructions</vt:lpstr>
      <vt:lpstr>PVC</vt:lpstr>
      <vt:lpstr>Steel</vt:lpstr>
      <vt:lpstr>PE</vt:lpstr>
      <vt:lpstr>Reference</vt:lpstr>
      <vt:lpstr>Revisions</vt:lpstr>
      <vt:lpstr>Dn10GA</vt:lpstr>
      <vt:lpstr>Dn12GA</vt:lpstr>
      <vt:lpstr>Dn14GA</vt:lpstr>
      <vt:lpstr>Dn8GA</vt:lpstr>
      <vt:lpstr>DnCHDPE</vt:lpstr>
      <vt:lpstr>Dngated</vt:lpstr>
      <vt:lpstr>DnGIPS</vt:lpstr>
      <vt:lpstr>DnGPIP</vt:lpstr>
      <vt:lpstr>DnGSDR26</vt:lpstr>
      <vt:lpstr>DnGSDR35</vt:lpstr>
      <vt:lpstr>DnHDPESDRPR</vt:lpstr>
      <vt:lpstr>DnHDPESIDRPR</vt:lpstr>
      <vt:lpstr>DnLDPE</vt:lpstr>
      <vt:lpstr>DnSHDPE</vt:lpstr>
      <vt:lpstr>DnSteel</vt:lpstr>
      <vt:lpstr>DnSWIPSSCH</vt:lpstr>
      <vt:lpstr>DnSWIPSSDR</vt:lpstr>
      <vt:lpstr>DnSWPIP</vt:lpstr>
      <vt:lpstr>DnSWSewer</vt:lpstr>
      <vt:lpstr>material</vt:lpstr>
      <vt:lpstr>PRGIPS</vt:lpstr>
      <vt:lpstr>PRGPIP</vt:lpstr>
      <vt:lpstr>PRGSDR35</vt:lpstr>
      <vt:lpstr>PRHDPESDR</vt:lpstr>
      <vt:lpstr>PRHDPESIDR</vt:lpstr>
      <vt:lpstr>PE!Print_Area</vt:lpstr>
      <vt:lpstr>PVC!Print_Area</vt:lpstr>
      <vt:lpstr>Steel!Print_Area</vt:lpstr>
      <vt:lpstr>PRLDPE</vt:lpstr>
      <vt:lpstr>PRSWIPSSDR</vt:lpstr>
      <vt:lpstr>PRSWPIP</vt:lpstr>
      <vt:lpstr>SCH</vt:lpstr>
      <vt:lpstr>SCHSteel</vt:lpstr>
      <vt:lpstr>SWPIP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Natural Resources Conservation</dc:creator>
  <cp:lastModifiedBy>Dieguez, Jacob - NRCS, Annapolis, MD</cp:lastModifiedBy>
  <cp:lastPrinted>2007-10-12T20:07:49Z</cp:lastPrinted>
  <dcterms:created xsi:type="dcterms:W3CDTF">2006-04-20T17:10:36Z</dcterms:created>
  <dcterms:modified xsi:type="dcterms:W3CDTF">2020-05-28T21:05:18Z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0x010100130DE81FE51F2B4E923035298591B0DB</vt:lpwstr>
  </property>
</Properties>
</file>