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ob.dieguez\OneDrive - USDA\SO Engineering\Design Spreadsheets\"/>
    </mc:Choice>
  </mc:AlternateContent>
  <xr:revisionPtr revIDLastSave="9" documentId="13_ncr:1_{1D755C42-BB13-4D4F-81B7-8ABF32045C2D}" xr6:coauthVersionLast="44" xr6:coauthVersionMax="44" xr10:uidLastSave="{1711A08F-B8B2-485B-BBCA-D4476A9E5F84}"/>
  <bookViews>
    <workbookView xWindow="22932" yWindow="-2580" windowWidth="23256" windowHeight="14160" xr2:uid="{2CC7439F-2569-4C59-92BD-DF9EF4BBFCBC}"/>
  </bookViews>
  <sheets>
    <sheet name="Instructions" sheetId="3" r:id="rId1"/>
    <sheet name="Trapezoidal Section" sheetId="2" r:id="rId2"/>
    <sheet name="User-Input Irregular Geometry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G46" i="1" s="1"/>
  <c r="F46" i="1" s="1"/>
  <c r="E47" i="1"/>
  <c r="G47" i="1" s="1"/>
  <c r="F47" i="1" s="1"/>
  <c r="E16" i="1"/>
  <c r="G16" i="1" s="1"/>
  <c r="F16" i="1" s="1"/>
  <c r="E17" i="1"/>
  <c r="G17" i="1" s="1"/>
  <c r="F17" i="1" s="1"/>
  <c r="E18" i="1"/>
  <c r="G18" i="1" s="1"/>
  <c r="F18" i="1" s="1"/>
  <c r="E19" i="1"/>
  <c r="G19" i="1" s="1"/>
  <c r="F19" i="1" s="1"/>
  <c r="E20" i="1"/>
  <c r="G20" i="1" s="1"/>
  <c r="F20" i="1" s="1"/>
  <c r="E21" i="1"/>
  <c r="G21" i="1" s="1"/>
  <c r="F21" i="1" s="1"/>
  <c r="E22" i="1"/>
  <c r="G22" i="1" s="1"/>
  <c r="F22" i="1" s="1"/>
  <c r="E23" i="1"/>
  <c r="G23" i="1" s="1"/>
  <c r="F23" i="1" s="1"/>
  <c r="E24" i="1"/>
  <c r="G24" i="1" s="1"/>
  <c r="F24" i="1" s="1"/>
  <c r="E25" i="1"/>
  <c r="G25" i="1" s="1"/>
  <c r="F25" i="1" s="1"/>
  <c r="E26" i="1"/>
  <c r="G26" i="1" s="1"/>
  <c r="F26" i="1" s="1"/>
  <c r="E27" i="1"/>
  <c r="G27" i="1" s="1"/>
  <c r="F27" i="1" s="1"/>
  <c r="E28" i="1"/>
  <c r="G28" i="1" s="1"/>
  <c r="F28" i="1" s="1"/>
  <c r="E29" i="1"/>
  <c r="G29" i="1" s="1"/>
  <c r="F29" i="1" s="1"/>
  <c r="E30" i="1"/>
  <c r="G30" i="1" s="1"/>
  <c r="F30" i="1" s="1"/>
  <c r="E31" i="1"/>
  <c r="G31" i="1" s="1"/>
  <c r="F31" i="1" s="1"/>
  <c r="E32" i="1"/>
  <c r="G32" i="1" s="1"/>
  <c r="F32" i="1" s="1"/>
  <c r="E33" i="1"/>
  <c r="G33" i="1" s="1"/>
  <c r="F33" i="1" s="1"/>
  <c r="E34" i="1"/>
  <c r="G34" i="1" s="1"/>
  <c r="F34" i="1" s="1"/>
  <c r="E35" i="1"/>
  <c r="G35" i="1" s="1"/>
  <c r="F35" i="1" s="1"/>
  <c r="E36" i="1"/>
  <c r="G36" i="1" s="1"/>
  <c r="F36" i="1" s="1"/>
  <c r="E37" i="1"/>
  <c r="G37" i="1" s="1"/>
  <c r="F37" i="1" s="1"/>
  <c r="E38" i="1"/>
  <c r="G38" i="1" s="1"/>
  <c r="F38" i="1" s="1"/>
  <c r="E39" i="1"/>
  <c r="G39" i="1" s="1"/>
  <c r="F39" i="1" s="1"/>
  <c r="E40" i="1"/>
  <c r="G40" i="1" s="1"/>
  <c r="F40" i="1" s="1"/>
  <c r="E41" i="1"/>
  <c r="G41" i="1" s="1"/>
  <c r="F41" i="1" s="1"/>
  <c r="E42" i="1"/>
  <c r="G42" i="1" s="1"/>
  <c r="F42" i="1" s="1"/>
  <c r="E43" i="1"/>
  <c r="G43" i="1" s="1"/>
  <c r="F43" i="1" s="1"/>
  <c r="E44" i="1"/>
  <c r="G44" i="1" s="1"/>
  <c r="F44" i="1" s="1"/>
  <c r="E45" i="1"/>
  <c r="G45" i="1" s="1"/>
  <c r="F45" i="1" s="1"/>
  <c r="E15" i="1"/>
  <c r="G15" i="1" s="1"/>
  <c r="F15" i="1" s="1"/>
  <c r="B18" i="2" l="1"/>
  <c r="B17" i="2"/>
  <c r="E17" i="2" l="1"/>
  <c r="D17" i="2"/>
  <c r="F17" i="2"/>
  <c r="H17" i="2" s="1"/>
  <c r="C18" i="2"/>
  <c r="E18" i="2" s="1"/>
  <c r="D18" i="2"/>
  <c r="F18" i="2" s="1"/>
  <c r="H18" i="2" s="1"/>
  <c r="B19" i="2"/>
  <c r="G17" i="2" l="1"/>
  <c r="G18" i="2"/>
  <c r="B20" i="2"/>
  <c r="C19" i="2"/>
  <c r="D19" i="2" s="1"/>
  <c r="E20" i="2" l="1"/>
  <c r="E19" i="2"/>
  <c r="F19" i="2"/>
  <c r="H19" i="2" s="1"/>
  <c r="G19" i="2" s="1"/>
  <c r="B21" i="2"/>
  <c r="C20" i="2"/>
  <c r="D20" i="2" s="1"/>
  <c r="F20" i="2" l="1"/>
  <c r="H20" i="2" s="1"/>
  <c r="G20" i="2" s="1"/>
  <c r="B22" i="2"/>
  <c r="D21" i="2"/>
  <c r="C21" i="2"/>
  <c r="E21" i="2" s="1"/>
  <c r="F21" i="2" l="1"/>
  <c r="H21" i="2" s="1"/>
  <c r="E22" i="2"/>
  <c r="G21" i="2"/>
  <c r="C22" i="2"/>
  <c r="D22" i="2" s="1"/>
  <c r="F22" i="2" s="1"/>
  <c r="H22" i="2" s="1"/>
  <c r="G22" i="2" s="1"/>
  <c r="B23" i="2"/>
  <c r="B24" i="2" l="1"/>
  <c r="C23" i="2"/>
  <c r="E24" i="2" l="1"/>
  <c r="C24" i="2"/>
  <c r="E23" i="2"/>
  <c r="D23" i="2"/>
  <c r="B25" i="2"/>
  <c r="D24" i="2"/>
  <c r="E25" i="2" l="1"/>
  <c r="F24" i="2"/>
  <c r="H24" i="2" s="1"/>
  <c r="G24" i="2" s="1"/>
  <c r="F23" i="2"/>
  <c r="H23" i="2" s="1"/>
  <c r="G23" i="2"/>
  <c r="B26" i="2"/>
  <c r="C25" i="2"/>
  <c r="D25" i="2" s="1"/>
  <c r="F25" i="2" s="1"/>
  <c r="H25" i="2" s="1"/>
  <c r="E26" i="2" l="1"/>
  <c r="G25" i="2"/>
  <c r="B27" i="2"/>
  <c r="C26" i="2"/>
  <c r="D26" i="2" s="1"/>
  <c r="F26" i="2" s="1"/>
  <c r="H26" i="2" s="1"/>
  <c r="G26" i="2" l="1"/>
  <c r="B28" i="2"/>
  <c r="C27" i="2"/>
  <c r="D27" i="2" s="1"/>
  <c r="E27" i="2" l="1"/>
  <c r="F27" i="2" s="1"/>
  <c r="H27" i="2" s="1"/>
  <c r="G27" i="2" s="1"/>
  <c r="C28" i="2"/>
  <c r="D28" i="2" s="1"/>
  <c r="B29" i="2"/>
  <c r="E28" i="2" l="1"/>
  <c r="F28" i="2" s="1"/>
  <c r="H28" i="2" s="1"/>
  <c r="G28" i="2" s="1"/>
  <c r="B30" i="2"/>
  <c r="C29" i="2"/>
  <c r="D29" i="2" s="1"/>
  <c r="E29" i="2" l="1"/>
  <c r="F29" i="2" s="1"/>
  <c r="H29" i="2" s="1"/>
  <c r="G29" i="2" s="1"/>
  <c r="F30" i="2"/>
  <c r="H30" i="2" s="1"/>
  <c r="E30" i="2"/>
  <c r="B31" i="2"/>
  <c r="C30" i="2"/>
  <c r="D30" i="2" s="1"/>
  <c r="G30" i="2" l="1"/>
  <c r="E31" i="2"/>
  <c r="B32" i="2"/>
  <c r="C31" i="2"/>
  <c r="D31" i="2" s="1"/>
  <c r="F31" i="2" l="1"/>
  <c r="H31" i="2" s="1"/>
  <c r="G31" i="2" s="1"/>
  <c r="B33" i="2"/>
  <c r="C32" i="2"/>
  <c r="C33" i="2" s="1"/>
  <c r="E32" i="2" l="1"/>
  <c r="F33" i="2"/>
  <c r="H33" i="2" s="1"/>
  <c r="G33" i="2" s="1"/>
  <c r="E33" i="2"/>
  <c r="D32" i="2"/>
  <c r="B34" i="2"/>
  <c r="D33" i="2"/>
  <c r="F32" i="2" l="1"/>
  <c r="H32" i="2" s="1"/>
  <c r="G32" i="2"/>
  <c r="B35" i="2"/>
  <c r="C34" i="2"/>
  <c r="D34" i="2" s="1"/>
  <c r="E34" i="2" l="1"/>
  <c r="F34" i="2" s="1"/>
  <c r="H34" i="2" s="1"/>
  <c r="G34" i="2" s="1"/>
  <c r="E35" i="2"/>
  <c r="B36" i="2"/>
  <c r="D35" i="2"/>
  <c r="C35" i="2"/>
  <c r="G35" i="2" l="1"/>
  <c r="F35" i="2"/>
  <c r="H35" i="2" s="1"/>
  <c r="B37" i="2"/>
  <c r="C36" i="2"/>
  <c r="E36" i="2" s="1"/>
  <c r="D36" i="2" l="1"/>
  <c r="E37" i="2"/>
  <c r="C37" i="2"/>
  <c r="D37" i="2" s="1"/>
  <c r="F37" i="2" s="1"/>
  <c r="H37" i="2" s="1"/>
  <c r="G37" i="2" s="1"/>
  <c r="B38" i="2"/>
  <c r="F36" i="2" l="1"/>
  <c r="H36" i="2" s="1"/>
  <c r="G36" i="2" s="1"/>
  <c r="B39" i="2"/>
  <c r="C38" i="2"/>
  <c r="D38" i="2" s="1"/>
  <c r="E39" i="2" l="1"/>
  <c r="H39" i="2"/>
  <c r="F39" i="2"/>
  <c r="G39" i="2"/>
  <c r="E38" i="2"/>
  <c r="F38" i="2" s="1"/>
  <c r="H38" i="2" s="1"/>
  <c r="G38" i="2" s="1"/>
  <c r="C39" i="2"/>
  <c r="D39" i="2" s="1"/>
  <c r="B40" i="2"/>
  <c r="G40" i="2" l="1"/>
  <c r="E40" i="2"/>
  <c r="F40" i="2"/>
  <c r="H40" i="2"/>
  <c r="B41" i="2"/>
  <c r="C40" i="2"/>
  <c r="D40" i="2" s="1"/>
  <c r="F41" i="2" l="1"/>
  <c r="G41" i="2"/>
  <c r="H41" i="2"/>
  <c r="E41" i="2"/>
  <c r="D41" i="2"/>
  <c r="B42" i="2"/>
  <c r="C41" i="2"/>
  <c r="H42" i="2" l="1"/>
  <c r="F42" i="2"/>
  <c r="G42" i="2"/>
  <c r="E42" i="2"/>
  <c r="B43" i="2"/>
  <c r="C42" i="2"/>
  <c r="D42" i="2" s="1"/>
  <c r="E43" i="2" l="1"/>
  <c r="H43" i="2"/>
  <c r="G43" i="2"/>
  <c r="F43" i="2"/>
  <c r="B44" i="2"/>
  <c r="C43" i="2"/>
  <c r="D43" i="2" s="1"/>
  <c r="G44" i="2" l="1"/>
  <c r="E44" i="2"/>
  <c r="H44" i="2"/>
  <c r="F44" i="2"/>
  <c r="D44" i="2"/>
  <c r="B45" i="2"/>
  <c r="C44" i="2"/>
  <c r="F45" i="2" l="1"/>
  <c r="G45" i="2"/>
  <c r="E45" i="2"/>
  <c r="H45" i="2"/>
  <c r="D45" i="2"/>
  <c r="C45" i="2"/>
  <c r="B46" i="2"/>
  <c r="H46" i="2" l="1"/>
  <c r="F46" i="2"/>
  <c r="E46" i="2"/>
  <c r="G46" i="2"/>
  <c r="C46" i="2"/>
  <c r="D46" i="2" s="1"/>
</calcChain>
</file>

<file path=xl/sharedStrings.xml><?xml version="1.0" encoding="utf-8"?>
<sst xmlns="http://schemas.openxmlformats.org/spreadsheetml/2006/main" count="108" uniqueCount="51">
  <si>
    <t>Landowner:</t>
  </si>
  <si>
    <t>Project:</t>
  </si>
  <si>
    <t xml:space="preserve">County: </t>
  </si>
  <si>
    <t>State:</t>
  </si>
  <si>
    <t>Tract ID:</t>
  </si>
  <si>
    <t>By:</t>
  </si>
  <si>
    <t>Date:</t>
  </si>
  <si>
    <t>Checked:</t>
  </si>
  <si>
    <t>Subject :</t>
  </si>
  <si>
    <t>Field/Reach ID:</t>
  </si>
  <si>
    <t>*****</t>
  </si>
  <si>
    <t>*********</t>
  </si>
  <si>
    <t>(ft/ft)</t>
  </si>
  <si>
    <t>r</t>
  </si>
  <si>
    <t>Q</t>
  </si>
  <si>
    <t>V</t>
  </si>
  <si>
    <t>(Elev.)</t>
  </si>
  <si>
    <t>(sq ft)</t>
  </si>
  <si>
    <t>(ft)</t>
  </si>
  <si>
    <t>(cfs)</t>
  </si>
  <si>
    <t>(ft/sec)</t>
  </si>
  <si>
    <t>(z)</t>
  </si>
  <si>
    <t>Depth</t>
  </si>
  <si>
    <t>Area</t>
  </si>
  <si>
    <t>WP</t>
  </si>
  <si>
    <t>(vps)</t>
  </si>
  <si>
    <t>n Value</t>
  </si>
  <si>
    <t>Slope</t>
  </si>
  <si>
    <t>Bottom Width</t>
  </si>
  <si>
    <t>Side Slope</t>
  </si>
  <si>
    <t>Max Elev.</t>
  </si>
  <si>
    <t>Base Elev.</t>
  </si>
  <si>
    <t>Interval</t>
  </si>
  <si>
    <t>Stage</t>
  </si>
  <si>
    <r>
      <rPr>
        <b/>
        <i/>
        <sz val="11"/>
        <color indexed="8"/>
        <rFont val="Calibri"/>
        <family val="2"/>
      </rPr>
      <t xml:space="preserve">n </t>
    </r>
    <r>
      <rPr>
        <b/>
        <sz val="10"/>
        <color theme="1"/>
        <rFont val="Arial"/>
        <family val="2"/>
      </rPr>
      <t>Value</t>
    </r>
  </si>
  <si>
    <t>Equations:</t>
  </si>
  <si>
    <t>INSTRUCTIONS</t>
  </si>
  <si>
    <t>1.  Enter project, designer information in the title boxes.</t>
  </si>
  <si>
    <t>For "Trapezoidal Section"…</t>
  </si>
  <si>
    <r>
      <t xml:space="preserve">2.  Enter the appropriate Manning </t>
    </r>
    <r>
      <rPr>
        <b/>
        <i/>
        <sz val="10"/>
        <color theme="1"/>
        <rFont val="Arial"/>
        <family val="2"/>
      </rPr>
      <t>n</t>
    </r>
    <r>
      <rPr>
        <b/>
        <sz val="10"/>
        <color theme="1"/>
        <rFont val="Arial"/>
        <family val="2"/>
      </rPr>
      <t>-value for the channel being modeled.</t>
    </r>
  </si>
  <si>
    <t>4.  Enter the channel bottom width (ft).</t>
  </si>
  <si>
    <t>5.  Enter the cross-sectional channel side slope (#:1).</t>
  </si>
  <si>
    <t>6.  Enter the maximum channel depth/flow elevation (ex. DHW).</t>
  </si>
  <si>
    <t>7.  Enter the channel bottom elevation.</t>
  </si>
  <si>
    <t>8.  Enter the computation interval (ft).  Note that this spreadsheet is limited to 30-maximum intervals.</t>
  </si>
  <si>
    <t>9.  View the resultant stage/discharge/velocity table.</t>
  </si>
  <si>
    <t>For "User-Input Irregular Geometry"…</t>
  </si>
  <si>
    <t>3.  Enter the channel slope (ft/ft).</t>
  </si>
  <si>
    <t>4.  Enter stage, area, wetted perimeter values for each desired channel discharge stage.  Note that this tab is useful for channel with complex and/or irregular cross-sectional shapes. Users will need to manually compute and input all three factors (flow depth stage, flow area and associated wetted perimeter) for the computations to run.</t>
  </si>
  <si>
    <t>5.  View the resultant stage/discharge/velocity table.</t>
  </si>
  <si>
    <t>* User Input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</si>
</sst>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b/>
      <i/>
      <sz val="11"/>
      <color indexed="8"/>
      <name val="Calibri"/>
      <family val="2"/>
    </font>
    <font>
      <sz val="9"/>
      <name val="Arial"/>
      <family val="2"/>
    </font>
    <font>
      <i/>
      <u/>
      <sz val="9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gradientFill>
        <stop position="0">
          <color theme="0" tint="-5.0965910824915313E-2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64" fontId="0" fillId="0" borderId="0" xfId="0" applyNumberFormat="1" applyFont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1" fillId="2" borderId="0" xfId="0" applyFont="1" applyFill="1" applyAlignment="1">
      <alignment horizontal="right"/>
    </xf>
    <xf numFmtId="0" fontId="2" fillId="2" borderId="5" xfId="0" applyFont="1" applyFill="1" applyBorder="1" applyAlignment="1" applyProtection="1">
      <alignment horizontal="left" indent="1"/>
      <protection locked="0"/>
    </xf>
    <xf numFmtId="0" fontId="0" fillId="2" borderId="5" xfId="0" applyFont="1" applyFill="1" applyBorder="1"/>
    <xf numFmtId="0" fontId="0" fillId="2" borderId="6" xfId="0" applyFont="1" applyFill="1" applyBorder="1"/>
    <xf numFmtId="0" fontId="1" fillId="2" borderId="0" xfId="0" applyFont="1" applyFill="1" applyAlignment="1">
      <alignment horizontal="right" vertical="center"/>
    </xf>
    <xf numFmtId="0" fontId="0" fillId="2" borderId="7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0" fillId="2" borderId="8" xfId="0" applyFont="1" applyFill="1" applyBorder="1"/>
    <xf numFmtId="0" fontId="0" fillId="2" borderId="9" xfId="0" applyFont="1" applyFill="1" applyBorder="1"/>
    <xf numFmtId="0" fontId="5" fillId="2" borderId="8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2" fontId="0" fillId="0" borderId="7" xfId="0" applyNumberFormat="1" applyFont="1" applyFill="1" applyBorder="1"/>
    <xf numFmtId="2" fontId="0" fillId="3" borderId="7" xfId="0" applyNumberFormat="1" applyFont="1" applyFill="1" applyBorder="1"/>
    <xf numFmtId="2" fontId="0" fillId="0" borderId="11" xfId="0" applyNumberFormat="1" applyFont="1" applyFill="1" applyBorder="1"/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/>
    <xf numFmtId="2" fontId="8" fillId="3" borderId="7" xfId="0" applyNumberFormat="1" applyFont="1" applyFill="1" applyBorder="1"/>
    <xf numFmtId="2" fontId="8" fillId="3" borderId="11" xfId="0" applyNumberFormat="1" applyFont="1" applyFill="1" applyBorder="1"/>
    <xf numFmtId="164" fontId="8" fillId="3" borderId="10" xfId="0" applyNumberFormat="1" applyFont="1" applyFill="1" applyBorder="1"/>
    <xf numFmtId="0" fontId="6" fillId="3" borderId="10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2" fontId="6" fillId="3" borderId="7" xfId="0" applyNumberFormat="1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164" fontId="6" fillId="3" borderId="7" xfId="0" applyNumberFormat="1" applyFont="1" applyFill="1" applyBorder="1" applyProtection="1">
      <protection locked="0"/>
    </xf>
    <xf numFmtId="0" fontId="0" fillId="0" borderId="0" xfId="0" applyNumberFormat="1" applyFont="1"/>
    <xf numFmtId="164" fontId="8" fillId="3" borderId="7" xfId="0" applyNumberFormat="1" applyFont="1" applyFill="1" applyBorder="1"/>
    <xf numFmtId="0" fontId="6" fillId="0" borderId="11" xfId="0" applyFont="1" applyFill="1" applyBorder="1" applyProtection="1">
      <protection locked="0"/>
    </xf>
    <xf numFmtId="2" fontId="6" fillId="3" borderId="10" xfId="0" applyNumberFormat="1" applyFont="1" applyFill="1" applyBorder="1" applyProtection="1">
      <protection locked="0"/>
    </xf>
    <xf numFmtId="2" fontId="6" fillId="0" borderId="7" xfId="0" applyNumberFormat="1" applyFont="1" applyFill="1" applyBorder="1" applyProtection="1">
      <protection locked="0"/>
    </xf>
    <xf numFmtId="0" fontId="9" fillId="0" borderId="0" xfId="0" applyFont="1"/>
    <xf numFmtId="0" fontId="1" fillId="0" borderId="0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9" xfId="0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4" borderId="0" xfId="0" applyFont="1" applyFill="1" applyBorder="1" applyAlignment="1">
      <alignment horizontal="center"/>
    </xf>
    <xf numFmtId="0" fontId="6" fillId="3" borderId="7" xfId="0" applyFont="1" applyFill="1" applyBorder="1" applyAlignment="1" applyProtection="1">
      <alignment horizontal="center"/>
      <protection locked="0"/>
    </xf>
    <xf numFmtId="164" fontId="6" fillId="0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</xdr:colOff>
      <xdr:row>47</xdr:row>
      <xdr:rowOff>0</xdr:rowOff>
    </xdr:from>
    <xdr:ext cx="702821" cy="1434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55CD4BC-B7A9-41CD-BE67-DFC75A9A0326}"/>
                </a:ext>
              </a:extLst>
            </xdr:cNvPr>
            <xdr:cNvSpPr txBox="1"/>
          </xdr:nvSpPr>
          <xdr:spPr>
            <a:xfrm>
              <a:off x="1661160" y="8122920"/>
              <a:ext cx="702821" cy="1434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𝑏𝑑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+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𝑧</m:t>
                    </m:r>
                    <m:sSup>
                      <m:sSupPr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𝑑</m:t>
                        </m:r>
                      </m:e>
                      <m:sup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55CD4BC-B7A9-41CD-BE67-DFC75A9A0326}"/>
                </a:ext>
              </a:extLst>
            </xdr:cNvPr>
            <xdr:cNvSpPr txBox="1"/>
          </xdr:nvSpPr>
          <xdr:spPr>
            <a:xfrm>
              <a:off x="1661160" y="8122920"/>
              <a:ext cx="702821" cy="1434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𝐴=𝑏𝑑+𝑧𝑑^2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7620</xdr:colOff>
      <xdr:row>48</xdr:row>
      <xdr:rowOff>137160</xdr:rowOff>
    </xdr:from>
    <xdr:ext cx="987706" cy="1803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F7B9B1D-5AEF-4D35-9E01-3E0D397CDBE6}"/>
                </a:ext>
              </a:extLst>
            </xdr:cNvPr>
            <xdr:cNvSpPr txBox="1"/>
          </xdr:nvSpPr>
          <xdr:spPr>
            <a:xfrm>
              <a:off x="1653540" y="8427720"/>
              <a:ext cx="987706" cy="1803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𝑃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+2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𝑑</m:t>
                    </m:r>
                    <m:rad>
                      <m:radPr>
                        <m:degHide m:val="on"/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𝑧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  <m:r>
                      <a:rPr lang="en-US" sz="900" b="0" i="1">
                        <a:latin typeface="Cambria Math" panose="02040503050406030204" pitchFamily="18" charset="0"/>
                      </a:rPr>
                      <m:t>+1</m:t>
                    </m:r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CF7B9B1D-5AEF-4D35-9E01-3E0D397CDBE6}"/>
                </a:ext>
              </a:extLst>
            </xdr:cNvPr>
            <xdr:cNvSpPr txBox="1"/>
          </xdr:nvSpPr>
          <xdr:spPr>
            <a:xfrm>
              <a:off x="1653540" y="8427720"/>
              <a:ext cx="987706" cy="1803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𝑃=𝑏+2𝑑√(𝑧^2 )+1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7620</xdr:colOff>
      <xdr:row>47</xdr:row>
      <xdr:rowOff>129540</xdr:rowOff>
    </xdr:from>
    <xdr:ext cx="1766637" cy="1787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6C78E4A-36C3-4C96-8E0F-39DAC183F008}"/>
                </a:ext>
              </a:extLst>
            </xdr:cNvPr>
            <xdr:cNvSpPr txBox="1"/>
          </xdr:nvSpPr>
          <xdr:spPr>
            <a:xfrm>
              <a:off x="1653540" y="8252460"/>
              <a:ext cx="1766637" cy="178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type m:val="lin"/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𝑏𝑑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𝑧</m:t>
                        </m:r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𝑑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)</m:t>
                        </m:r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𝑏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+2</m:t>
                        </m:r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𝑑</m:t>
                        </m:r>
                        <m:rad>
                          <m:radPr>
                            <m:degHide m:val="on"/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sSup>
                              <m:sSupPr>
                                <m:ctrlP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𝑧</m:t>
                                </m:r>
                              </m:e>
                              <m:sup>
                                <m:r>
                                  <a:rPr lang="en-US" sz="9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+1</m:t>
                            </m:r>
                          </m:e>
                        </m:rad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)</m:t>
                        </m:r>
                      </m:den>
                    </m:f>
                    <m:r>
                      <a:rPr lang="en-US" sz="9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6C78E4A-36C3-4C96-8E0F-39DAC183F008}"/>
                </a:ext>
              </a:extLst>
            </xdr:cNvPr>
            <xdr:cNvSpPr txBox="1"/>
          </xdr:nvSpPr>
          <xdr:spPr>
            <a:xfrm>
              <a:off x="1653540" y="8252460"/>
              <a:ext cx="1766637" cy="178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𝑟=  〖(𝑏𝑑+𝑧𝑑^2)〗∕〖(𝑏+2𝑑√(𝑧^2+1))〗  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7</xdr:col>
      <xdr:colOff>15240</xdr:colOff>
      <xdr:row>48</xdr:row>
      <xdr:rowOff>22860</xdr:rowOff>
    </xdr:from>
    <xdr:ext cx="1067793" cy="1490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30EF1BF6-DF06-4ECE-8E49-CAF4388B69DC}"/>
                </a:ext>
              </a:extLst>
            </xdr:cNvPr>
            <xdr:cNvSpPr txBox="1"/>
          </xdr:nvSpPr>
          <xdr:spPr>
            <a:xfrm>
              <a:off x="4160520" y="8313420"/>
              <a:ext cx="1067793" cy="1490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type m:val="lin"/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1.486</m:t>
                        </m:r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2/3</m:t>
                            </m:r>
                          </m:sup>
                        </m:sSup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1/2</m:t>
                            </m:r>
                          </m:sup>
                        </m:sSup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30EF1BF6-DF06-4ECE-8E49-CAF4388B69DC}"/>
                </a:ext>
              </a:extLst>
            </xdr:cNvPr>
            <xdr:cNvSpPr txBox="1"/>
          </xdr:nvSpPr>
          <xdr:spPr>
            <a:xfrm>
              <a:off x="4160520" y="8313420"/>
              <a:ext cx="1067793" cy="1490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𝑉=〖1.486𝑟^(2/3) 𝑠^(1/2)〗∕𝑛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7</xdr:col>
      <xdr:colOff>7620</xdr:colOff>
      <xdr:row>47</xdr:row>
      <xdr:rowOff>0</xdr:rowOff>
    </xdr:from>
    <xdr:ext cx="540404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67965BB-FF46-4348-9409-DC492FB85D85}"/>
                </a:ext>
              </a:extLst>
            </xdr:cNvPr>
            <xdr:cNvSpPr txBox="1"/>
          </xdr:nvSpPr>
          <xdr:spPr>
            <a:xfrm>
              <a:off x="4152900" y="8122920"/>
              <a:ext cx="540404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 ∗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67965BB-FF46-4348-9409-DC492FB85D85}"/>
                </a:ext>
              </a:extLst>
            </xdr:cNvPr>
            <xdr:cNvSpPr txBox="1"/>
          </xdr:nvSpPr>
          <xdr:spPr>
            <a:xfrm>
              <a:off x="4152900" y="8122920"/>
              <a:ext cx="540404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𝑄=𝐴 ∗𝑉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</xdr:colOff>
      <xdr:row>49</xdr:row>
      <xdr:rowOff>22860</xdr:rowOff>
    </xdr:from>
    <xdr:ext cx="556050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5BCEDFF-E0F2-4B80-B976-515450F1FD89}"/>
                </a:ext>
              </a:extLst>
            </xdr:cNvPr>
            <xdr:cNvSpPr txBox="1"/>
          </xdr:nvSpPr>
          <xdr:spPr>
            <a:xfrm>
              <a:off x="1036320" y="8313420"/>
              <a:ext cx="556050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type m:val="lin"/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𝐴</m:t>
                        </m:r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𝑊𝑃</m:t>
                        </m:r>
                      </m:den>
                    </m:f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65BCEDFF-E0F2-4B80-B976-515450F1FD89}"/>
                </a:ext>
              </a:extLst>
            </xdr:cNvPr>
            <xdr:cNvSpPr txBox="1"/>
          </xdr:nvSpPr>
          <xdr:spPr>
            <a:xfrm>
              <a:off x="1036320" y="8313420"/>
              <a:ext cx="556050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𝑟=𝐴∕𝑊𝑃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4</xdr:col>
      <xdr:colOff>15240</xdr:colOff>
      <xdr:row>49</xdr:row>
      <xdr:rowOff>22860</xdr:rowOff>
    </xdr:from>
    <xdr:ext cx="540404" cy="1408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702C5C0-DFD6-4CCC-B7D5-614F7E3BBB41}"/>
                </a:ext>
              </a:extLst>
            </xdr:cNvPr>
            <xdr:cNvSpPr txBox="1"/>
          </xdr:nvSpPr>
          <xdr:spPr>
            <a:xfrm>
              <a:off x="2286000" y="8313420"/>
              <a:ext cx="540404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𝐴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 ∗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B702C5C0-DFD6-4CCC-B7D5-614F7E3BBB41}"/>
                </a:ext>
              </a:extLst>
            </xdr:cNvPr>
            <xdr:cNvSpPr txBox="1"/>
          </xdr:nvSpPr>
          <xdr:spPr>
            <a:xfrm>
              <a:off x="2286000" y="8313420"/>
              <a:ext cx="540404" cy="1408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𝑄=𝐴 ∗𝑉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6</xdr:col>
      <xdr:colOff>15240</xdr:colOff>
      <xdr:row>49</xdr:row>
      <xdr:rowOff>7620</xdr:rowOff>
    </xdr:from>
    <xdr:ext cx="1067793" cy="14901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67EA68C-A77C-4335-971A-5F6FE30F36F4}"/>
                </a:ext>
              </a:extLst>
            </xdr:cNvPr>
            <xdr:cNvSpPr txBox="1"/>
          </xdr:nvSpPr>
          <xdr:spPr>
            <a:xfrm>
              <a:off x="3535680" y="8298180"/>
              <a:ext cx="1067793" cy="1490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9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lang="en-US" sz="9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type m:val="lin"/>
                        <m:ctrlPr>
                          <a:rPr lang="en-US" sz="9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1.486</m:t>
                        </m:r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𝑟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2/3</m:t>
                            </m:r>
                          </m:sup>
                        </m:sSup>
                        <m:sSup>
                          <m:sSupPr>
                            <m:ctrlPr>
                              <a:rPr lang="en-US" sz="9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𝑠</m:t>
                            </m:r>
                          </m:e>
                          <m:sup>
                            <m:r>
                              <a:rPr lang="en-US" sz="900" b="0" i="1">
                                <a:latin typeface="Cambria Math" panose="02040503050406030204" pitchFamily="18" charset="0"/>
                              </a:rPr>
                              <m:t>1/2</m:t>
                            </m:r>
                          </m:sup>
                        </m:sSup>
                      </m:num>
                      <m:den>
                        <m:r>
                          <a:rPr lang="en-US" sz="900" b="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n-US" sz="900" b="0" i="1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867EA68C-A77C-4335-971A-5F6FE30F36F4}"/>
                </a:ext>
              </a:extLst>
            </xdr:cNvPr>
            <xdr:cNvSpPr txBox="1"/>
          </xdr:nvSpPr>
          <xdr:spPr>
            <a:xfrm>
              <a:off x="3535680" y="8298180"/>
              <a:ext cx="1067793" cy="1490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900" b="0" i="0">
                  <a:latin typeface="Cambria Math" panose="02040503050406030204" pitchFamily="18" charset="0"/>
                </a:rPr>
                <a:t>𝑉=〖1.486𝑟^(2/3) 𝑠^(1/2)〗∕𝑛</a:t>
              </a:r>
              <a:endParaRPr lang="en-US" sz="900" b="0" i="1">
                <a:latin typeface="+mn-lt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C330-9BB7-4869-BDDD-029EAA206DE3}">
  <dimension ref="A1:K34"/>
  <sheetViews>
    <sheetView showGridLines="0" tabSelected="1" view="pageLayout" zoomScaleNormal="100" workbookViewId="0">
      <selection activeCell="F12" sqref="F12"/>
    </sheetView>
  </sheetViews>
  <sheetFormatPr defaultRowHeight="13.2" x14ac:dyDescent="0.25"/>
  <cols>
    <col min="1" max="1" width="5.6640625" style="1" customWidth="1"/>
    <col min="2" max="10" width="8.88671875" style="1" customWidth="1"/>
    <col min="11" max="11" width="5.6640625" style="1" customWidth="1"/>
    <col min="12" max="16384" width="8.88671875" style="1"/>
  </cols>
  <sheetData>
    <row r="1" spans="1:1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x14ac:dyDescent="0.25">
      <c r="A2" s="53" t="s">
        <v>36</v>
      </c>
      <c r="B2" s="54"/>
      <c r="C2" s="54"/>
      <c r="D2" s="54"/>
      <c r="E2" s="55"/>
      <c r="F2" s="55"/>
      <c r="G2" s="55"/>
      <c r="H2" s="55"/>
      <c r="I2" s="55"/>
      <c r="J2" s="55"/>
      <c r="K2" s="56"/>
    </row>
    <row r="3" spans="1:11" ht="14.4" x14ac:dyDescent="0.3">
      <c r="A3" s="49"/>
      <c r="B3" s="47"/>
      <c r="C3" s="47"/>
      <c r="D3" s="47"/>
      <c r="E3" s="47"/>
      <c r="F3" s="47"/>
      <c r="G3" s="47"/>
      <c r="H3" s="47"/>
      <c r="I3" s="60" t="s">
        <v>50</v>
      </c>
      <c r="J3" s="60"/>
      <c r="K3" s="48"/>
    </row>
    <row r="4" spans="1:11" x14ac:dyDescent="0.25">
      <c r="A4" s="49"/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x14ac:dyDescent="0.25">
      <c r="A5" s="49" t="s">
        <v>38</v>
      </c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x14ac:dyDescent="0.25">
      <c r="A6" s="49" t="s">
        <v>37</v>
      </c>
      <c r="B6" s="47"/>
      <c r="C6" s="47"/>
      <c r="D6" s="47"/>
      <c r="E6" s="47"/>
      <c r="F6" s="47"/>
      <c r="G6" s="47"/>
      <c r="H6" s="47"/>
      <c r="I6" s="47"/>
      <c r="J6" s="47"/>
      <c r="K6" s="48"/>
    </row>
    <row r="7" spans="1:11" x14ac:dyDescent="0.25">
      <c r="A7" s="49" t="s">
        <v>39</v>
      </c>
      <c r="B7" s="47"/>
      <c r="C7" s="47"/>
      <c r="D7" s="47"/>
      <c r="E7" s="47"/>
      <c r="F7" s="47"/>
      <c r="G7" s="47"/>
      <c r="H7" s="47"/>
      <c r="I7" s="47"/>
      <c r="J7" s="47"/>
      <c r="K7" s="48"/>
    </row>
    <row r="8" spans="1:11" x14ac:dyDescent="0.25">
      <c r="A8" s="49" t="s">
        <v>47</v>
      </c>
      <c r="B8" s="47"/>
      <c r="C8" s="47"/>
      <c r="D8" s="47"/>
      <c r="E8" s="47"/>
      <c r="F8" s="47"/>
      <c r="G8" s="47"/>
      <c r="H8" s="47"/>
      <c r="I8" s="47"/>
      <c r="J8" s="47"/>
      <c r="K8" s="48"/>
    </row>
    <row r="9" spans="1:11" x14ac:dyDescent="0.25">
      <c r="A9" s="49" t="s">
        <v>40</v>
      </c>
      <c r="B9" s="47"/>
      <c r="C9" s="47"/>
      <c r="D9" s="47"/>
      <c r="E9" s="47"/>
      <c r="F9" s="47"/>
      <c r="G9" s="47"/>
      <c r="H9" s="47"/>
      <c r="I9" s="47"/>
      <c r="J9" s="47"/>
      <c r="K9" s="48"/>
    </row>
    <row r="10" spans="1:11" x14ac:dyDescent="0.25">
      <c r="A10" s="49" t="s">
        <v>41</v>
      </c>
      <c r="B10" s="47"/>
      <c r="C10" s="47"/>
      <c r="D10" s="47"/>
      <c r="E10" s="47"/>
      <c r="F10" s="47"/>
      <c r="G10" s="47"/>
      <c r="H10" s="47"/>
      <c r="I10" s="47"/>
      <c r="J10" s="47"/>
      <c r="K10" s="48"/>
    </row>
    <row r="11" spans="1:11" x14ac:dyDescent="0.25">
      <c r="A11" s="49" t="s">
        <v>42</v>
      </c>
      <c r="B11" s="47"/>
      <c r="C11" s="47"/>
      <c r="D11" s="47"/>
      <c r="E11" s="47"/>
      <c r="F11" s="47"/>
      <c r="G11" s="47"/>
      <c r="H11" s="47"/>
      <c r="I11" s="47"/>
      <c r="J11" s="47"/>
      <c r="K11" s="48"/>
    </row>
    <row r="12" spans="1:11" x14ac:dyDescent="0.25">
      <c r="A12" s="49" t="s">
        <v>43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</row>
    <row r="13" spans="1:11" x14ac:dyDescent="0.25">
      <c r="A13" s="49" t="s">
        <v>44</v>
      </c>
      <c r="B13" s="47"/>
      <c r="C13" s="47"/>
      <c r="D13" s="47"/>
      <c r="E13" s="47"/>
      <c r="F13" s="47"/>
      <c r="G13" s="47"/>
      <c r="H13" s="47"/>
      <c r="I13" s="47"/>
      <c r="J13" s="47"/>
      <c r="K13" s="48"/>
    </row>
    <row r="14" spans="1:11" x14ac:dyDescent="0.25">
      <c r="A14" s="49" t="s">
        <v>45</v>
      </c>
      <c r="B14" s="47"/>
      <c r="C14" s="47"/>
      <c r="D14" s="47"/>
      <c r="E14" s="47"/>
      <c r="F14" s="47"/>
      <c r="G14" s="47"/>
      <c r="H14" s="47"/>
      <c r="I14" s="47"/>
      <c r="J14" s="47"/>
      <c r="K14" s="48"/>
    </row>
    <row r="15" spans="1:11" x14ac:dyDescent="0.25">
      <c r="A15" s="49"/>
      <c r="B15" s="47"/>
      <c r="C15" s="47"/>
      <c r="D15" s="47"/>
      <c r="E15" s="47"/>
      <c r="F15" s="47"/>
      <c r="G15" s="47"/>
      <c r="H15" s="47"/>
      <c r="I15" s="47"/>
      <c r="J15" s="47"/>
      <c r="K15" s="48"/>
    </row>
    <row r="16" spans="1:11" x14ac:dyDescent="0.25">
      <c r="A16" s="49" t="s">
        <v>46</v>
      </c>
      <c r="B16" s="47"/>
      <c r="C16" s="47"/>
      <c r="D16" s="47"/>
      <c r="E16" s="47"/>
      <c r="F16" s="47"/>
      <c r="G16" s="47"/>
      <c r="H16" s="47"/>
      <c r="I16" s="47"/>
      <c r="J16" s="47"/>
      <c r="K16" s="48"/>
    </row>
    <row r="17" spans="1:11" x14ac:dyDescent="0.25">
      <c r="A17" s="49" t="s">
        <v>37</v>
      </c>
      <c r="B17" s="47"/>
      <c r="C17" s="47"/>
      <c r="D17" s="47"/>
      <c r="E17" s="47"/>
      <c r="F17" s="47"/>
      <c r="G17" s="47"/>
      <c r="H17" s="47"/>
      <c r="I17" s="47"/>
      <c r="J17" s="47"/>
      <c r="K17" s="48"/>
    </row>
    <row r="18" spans="1:11" x14ac:dyDescent="0.25">
      <c r="A18" s="49" t="s">
        <v>39</v>
      </c>
      <c r="B18" s="47"/>
      <c r="C18" s="47"/>
      <c r="D18" s="47"/>
      <c r="E18" s="47"/>
      <c r="F18" s="47"/>
      <c r="G18" s="47"/>
      <c r="H18" s="47"/>
      <c r="I18" s="47"/>
      <c r="J18" s="47"/>
      <c r="K18" s="48"/>
    </row>
    <row r="19" spans="1:11" x14ac:dyDescent="0.25">
      <c r="A19" s="49" t="s">
        <v>47</v>
      </c>
      <c r="B19" s="47"/>
      <c r="C19" s="47"/>
      <c r="D19" s="47"/>
      <c r="E19" s="47"/>
      <c r="F19" s="47"/>
      <c r="G19" s="47"/>
      <c r="H19" s="47"/>
      <c r="I19" s="47"/>
      <c r="J19" s="47"/>
      <c r="K19" s="48"/>
    </row>
    <row r="20" spans="1:11" ht="13.2" customHeight="1" x14ac:dyDescent="0.25">
      <c r="A20" s="57" t="s">
        <v>48</v>
      </c>
      <c r="B20" s="58"/>
      <c r="C20" s="58"/>
      <c r="D20" s="58"/>
      <c r="E20" s="58"/>
      <c r="F20" s="58"/>
      <c r="G20" s="58"/>
      <c r="H20" s="58"/>
      <c r="I20" s="58"/>
      <c r="J20" s="58"/>
      <c r="K20" s="59"/>
    </row>
    <row r="21" spans="1:11" x14ac:dyDescent="0.25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9"/>
    </row>
    <row r="22" spans="1:11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8"/>
      <c r="K22" s="59"/>
    </row>
    <row r="23" spans="1:11" x14ac:dyDescent="0.2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59"/>
    </row>
    <row r="24" spans="1:11" x14ac:dyDescent="0.25">
      <c r="A24" s="49" t="s">
        <v>49</v>
      </c>
      <c r="B24" s="47"/>
      <c r="C24" s="47"/>
      <c r="D24" s="47"/>
      <c r="E24" s="47"/>
      <c r="F24" s="47"/>
      <c r="G24" s="47"/>
      <c r="H24" s="47"/>
      <c r="I24" s="47"/>
      <c r="J24" s="47"/>
      <c r="K24" s="48"/>
    </row>
    <row r="25" spans="1:11" x14ac:dyDescent="0.25">
      <c r="A25" s="49"/>
      <c r="B25" s="47"/>
      <c r="C25" s="47"/>
      <c r="D25" s="47"/>
      <c r="E25" s="47"/>
      <c r="F25" s="47"/>
      <c r="G25" s="47"/>
      <c r="H25" s="47"/>
      <c r="I25" s="47"/>
      <c r="J25" s="47"/>
      <c r="K25" s="48"/>
    </row>
    <row r="26" spans="1:11" x14ac:dyDescent="0.25">
      <c r="A26" s="49"/>
      <c r="B26" s="47"/>
      <c r="C26" s="47"/>
      <c r="D26" s="47"/>
      <c r="E26" s="47"/>
      <c r="F26" s="47"/>
      <c r="G26" s="47"/>
      <c r="H26" s="47"/>
      <c r="I26" s="47"/>
      <c r="J26" s="47"/>
      <c r="K26" s="48"/>
    </row>
    <row r="27" spans="1:11" x14ac:dyDescent="0.25">
      <c r="A27" s="49"/>
      <c r="B27" s="47"/>
      <c r="C27" s="47"/>
      <c r="D27" s="47"/>
      <c r="E27" s="47"/>
      <c r="F27" s="47"/>
      <c r="G27" s="47"/>
      <c r="H27" s="47"/>
      <c r="I27" s="47"/>
      <c r="J27" s="47"/>
      <c r="K27" s="48"/>
    </row>
    <row r="28" spans="1:11" x14ac:dyDescent="0.25">
      <c r="A28" s="49"/>
      <c r="B28" s="47"/>
      <c r="C28" s="47"/>
      <c r="D28" s="47"/>
      <c r="E28" s="47"/>
      <c r="F28" s="47"/>
      <c r="G28" s="47"/>
      <c r="H28" s="47"/>
      <c r="I28" s="47"/>
      <c r="J28" s="47"/>
      <c r="K28" s="48"/>
    </row>
    <row r="29" spans="1:11" x14ac:dyDescent="0.25">
      <c r="A29" s="49"/>
      <c r="B29" s="47"/>
      <c r="C29" s="47"/>
      <c r="D29" s="47"/>
      <c r="E29" s="47"/>
      <c r="F29" s="47"/>
      <c r="G29" s="47"/>
      <c r="H29" s="47"/>
      <c r="I29" s="47"/>
      <c r="J29" s="47"/>
      <c r="K29" s="48"/>
    </row>
    <row r="30" spans="1:11" x14ac:dyDescent="0.25">
      <c r="A30" s="49"/>
      <c r="B30" s="47"/>
      <c r="C30" s="47"/>
      <c r="D30" s="47"/>
      <c r="E30" s="47"/>
      <c r="F30" s="47"/>
      <c r="G30" s="47"/>
      <c r="H30" s="47"/>
      <c r="I30" s="47"/>
      <c r="J30" s="47"/>
      <c r="K30" s="48"/>
    </row>
    <row r="31" spans="1:11" x14ac:dyDescent="0.25">
      <c r="A31" s="49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x14ac:dyDescent="0.25">
      <c r="A32" s="49"/>
      <c r="B32" s="47"/>
      <c r="C32" s="47"/>
      <c r="D32" s="47"/>
      <c r="E32" s="47"/>
      <c r="F32" s="47"/>
      <c r="G32" s="47"/>
      <c r="H32" s="47"/>
      <c r="I32" s="47"/>
      <c r="J32" s="47"/>
      <c r="K32" s="48"/>
    </row>
    <row r="33" spans="1:11" x14ac:dyDescent="0.25">
      <c r="A33" s="49"/>
      <c r="B33" s="47"/>
      <c r="C33" s="47"/>
      <c r="D33" s="47"/>
      <c r="E33" s="47"/>
      <c r="F33" s="47"/>
      <c r="G33" s="47"/>
      <c r="H33" s="47"/>
      <c r="I33" s="47"/>
      <c r="J33" s="47"/>
      <c r="K33" s="48"/>
    </row>
    <row r="34" spans="1:11" x14ac:dyDescent="0.2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2"/>
    </row>
  </sheetData>
  <sheetProtection sheet="1" objects="1" scenarios="1" selectLockedCells="1" selectUnlockedCells="1"/>
  <mergeCells count="2">
    <mergeCell ref="A20:K23"/>
    <mergeCell ref="I3:J3"/>
  </mergeCells>
  <pageMargins left="0.7" right="0.7" top="1.25" bottom="0.75" header="0.3" footer="0.3"/>
  <pageSetup orientation="portrait" r:id="rId1"/>
  <headerFooter>
    <oddHeader xml:space="preserve">&amp;C&amp;11
Manning's Equation 
for Open Channel Flow&amp;12
&amp;R&amp;8MDNRCS-ENG&amp;"Arial,Bold"
Ver 1.0
 03/2020&amp;"Arial,Regular"
Sheet 1 of 1
</oddHeader>
    <oddFooter>&amp;L&amp;9&amp;A&amp;R&amp;9&amp;F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19178-AA46-4500-B563-D3A65A7B4320}">
  <dimension ref="A1:K48"/>
  <sheetViews>
    <sheetView showGridLines="0" view="pageLayout" topLeftCell="A7" zoomScaleNormal="100" workbookViewId="0">
      <selection activeCell="C4" sqref="C4"/>
    </sheetView>
  </sheetViews>
  <sheetFormatPr defaultRowHeight="13.2" x14ac:dyDescent="0.25"/>
  <cols>
    <col min="1" max="1" width="5.6640625" style="1" customWidth="1"/>
    <col min="2" max="10" width="8.88671875" style="1" customWidth="1"/>
    <col min="11" max="11" width="5.6640625" style="1" customWidth="1"/>
    <col min="12" max="16384" width="8.88671875" style="1"/>
  </cols>
  <sheetData>
    <row r="1" spans="1:1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3.8" x14ac:dyDescent="0.25">
      <c r="A2" s="8"/>
      <c r="B2" s="9" t="s">
        <v>0</v>
      </c>
      <c r="C2" s="10" t="s">
        <v>11</v>
      </c>
      <c r="D2" s="11"/>
      <c r="E2" s="11"/>
      <c r="F2" s="11"/>
      <c r="G2" s="9" t="s">
        <v>1</v>
      </c>
      <c r="H2" s="10" t="s">
        <v>10</v>
      </c>
      <c r="I2" s="11"/>
      <c r="J2" s="11"/>
      <c r="K2" s="12"/>
    </row>
    <row r="3" spans="1:11" ht="13.8" x14ac:dyDescent="0.25">
      <c r="A3" s="8"/>
      <c r="B3" s="9" t="s">
        <v>2</v>
      </c>
      <c r="C3" s="10" t="s">
        <v>11</v>
      </c>
      <c r="D3" s="11"/>
      <c r="E3" s="13" t="s">
        <v>3</v>
      </c>
      <c r="F3" s="10" t="s">
        <v>10</v>
      </c>
      <c r="G3" s="9" t="s">
        <v>4</v>
      </c>
      <c r="H3" s="10" t="s">
        <v>10</v>
      </c>
      <c r="I3" s="3"/>
      <c r="J3" s="3"/>
      <c r="K3" s="12"/>
    </row>
    <row r="4" spans="1:11" ht="13.8" x14ac:dyDescent="0.25">
      <c r="A4" s="8"/>
      <c r="B4" s="9" t="s">
        <v>5</v>
      </c>
      <c r="C4" s="10" t="s">
        <v>11</v>
      </c>
      <c r="D4" s="14"/>
      <c r="E4" s="9" t="s">
        <v>6</v>
      </c>
      <c r="F4" s="10" t="s">
        <v>10</v>
      </c>
      <c r="G4" s="9" t="s">
        <v>7</v>
      </c>
      <c r="H4" s="10" t="s">
        <v>10</v>
      </c>
      <c r="I4" s="9" t="s">
        <v>6</v>
      </c>
      <c r="J4" s="10" t="s">
        <v>10</v>
      </c>
      <c r="K4" s="12"/>
    </row>
    <row r="5" spans="1:11" x14ac:dyDescent="0.25">
      <c r="A5" s="8"/>
      <c r="B5" s="9"/>
      <c r="C5" s="3"/>
      <c r="D5" s="4"/>
      <c r="E5" s="4"/>
      <c r="F5" s="4"/>
      <c r="G5" s="4"/>
      <c r="H5" s="4"/>
      <c r="I5" s="3"/>
      <c r="J5" s="3"/>
      <c r="K5" s="12"/>
    </row>
    <row r="6" spans="1:11" ht="13.8" x14ac:dyDescent="0.25">
      <c r="A6" s="8"/>
      <c r="B6" s="9" t="s">
        <v>8</v>
      </c>
      <c r="C6" s="10" t="s">
        <v>11</v>
      </c>
      <c r="D6" s="15"/>
      <c r="E6" s="15"/>
      <c r="F6" s="15"/>
      <c r="G6" s="4"/>
      <c r="H6" s="9" t="s">
        <v>9</v>
      </c>
      <c r="I6" s="10" t="s">
        <v>10</v>
      </c>
      <c r="J6" s="11"/>
      <c r="K6" s="12"/>
    </row>
    <row r="7" spans="1:11" x14ac:dyDescent="0.25">
      <c r="A7" s="16"/>
      <c r="B7" s="11"/>
      <c r="C7" s="11"/>
      <c r="D7" s="11"/>
      <c r="E7" s="11"/>
      <c r="F7" s="11"/>
      <c r="G7" s="11"/>
      <c r="H7" s="11"/>
      <c r="I7" s="11"/>
      <c r="J7" s="11"/>
      <c r="K7" s="17"/>
    </row>
    <row r="9" spans="1:11" ht="14.4" x14ac:dyDescent="0.3">
      <c r="I9" s="65" t="s">
        <v>50</v>
      </c>
      <c r="J9" s="66"/>
    </row>
    <row r="11" spans="1:11" ht="26.4" x14ac:dyDescent="0.25">
      <c r="B11" s="63" t="s">
        <v>26</v>
      </c>
      <c r="C11" s="30" t="s">
        <v>27</v>
      </c>
      <c r="D11" s="67" t="s">
        <v>28</v>
      </c>
      <c r="E11" s="67"/>
      <c r="F11" s="67" t="s">
        <v>29</v>
      </c>
      <c r="G11" s="67"/>
      <c r="H11" s="31" t="s">
        <v>30</v>
      </c>
      <c r="I11" s="31" t="s">
        <v>31</v>
      </c>
      <c r="J11" s="24" t="s">
        <v>32</v>
      </c>
    </row>
    <row r="12" spans="1:11" ht="14.4" customHeight="1" x14ac:dyDescent="0.3">
      <c r="B12" s="64"/>
      <c r="C12" s="29" t="s">
        <v>12</v>
      </c>
      <c r="D12" s="68" t="s">
        <v>18</v>
      </c>
      <c r="E12" s="68"/>
      <c r="F12" s="68" t="s">
        <v>21</v>
      </c>
      <c r="G12" s="68"/>
      <c r="H12" s="29" t="s">
        <v>18</v>
      </c>
      <c r="I12" s="29" t="s">
        <v>18</v>
      </c>
      <c r="J12" s="28" t="s">
        <v>18</v>
      </c>
    </row>
    <row r="13" spans="1:11" ht="14.4" customHeight="1" x14ac:dyDescent="0.25">
      <c r="B13" s="36">
        <v>3.5000000000000003E-2</v>
      </c>
      <c r="C13" s="37">
        <v>0.01</v>
      </c>
      <c r="D13" s="61">
        <v>6.5</v>
      </c>
      <c r="E13" s="61"/>
      <c r="F13" s="62">
        <v>10</v>
      </c>
      <c r="G13" s="62"/>
      <c r="H13" s="40">
        <v>73</v>
      </c>
      <c r="I13" s="37">
        <v>68.8</v>
      </c>
      <c r="J13" s="39">
        <v>0.2</v>
      </c>
    </row>
    <row r="15" spans="1:11" x14ac:dyDescent="0.25">
      <c r="B15" s="21" t="s">
        <v>33</v>
      </c>
      <c r="C15" s="22" t="s">
        <v>22</v>
      </c>
      <c r="D15" s="22" t="s">
        <v>23</v>
      </c>
      <c r="E15" s="22" t="s">
        <v>24</v>
      </c>
      <c r="F15" s="22" t="s">
        <v>13</v>
      </c>
      <c r="G15" s="22" t="s">
        <v>14</v>
      </c>
      <c r="H15" s="23" t="s">
        <v>15</v>
      </c>
    </row>
    <row r="16" spans="1:11" x14ac:dyDescent="0.25">
      <c r="B16" s="18" t="s">
        <v>16</v>
      </c>
      <c r="C16" s="19" t="s">
        <v>18</v>
      </c>
      <c r="D16" s="19" t="s">
        <v>17</v>
      </c>
      <c r="E16" s="19" t="s">
        <v>18</v>
      </c>
      <c r="F16" s="19" t="s">
        <v>18</v>
      </c>
      <c r="G16" s="19" t="s">
        <v>19</v>
      </c>
      <c r="H16" s="20" t="s">
        <v>25</v>
      </c>
      <c r="J16" s="46"/>
    </row>
    <row r="17" spans="1:8" x14ac:dyDescent="0.25">
      <c r="A17" s="41"/>
      <c r="B17" s="35">
        <f>$I$13</f>
        <v>68.8</v>
      </c>
      <c r="C17" s="32">
        <v>0</v>
      </c>
      <c r="D17" s="42">
        <f>IF(ISNUMBER($B17),($D$13*$C17)+($F$13*($C17^2)),"")</f>
        <v>0</v>
      </c>
      <c r="E17" s="32">
        <f>IF(ISNUMBER($B17),$D$13+(2*$C17*SQRT(($F$13^2)+1)),"")</f>
        <v>6.5</v>
      </c>
      <c r="F17" s="33">
        <f>IF(ISNUMBER($B17),$D17/$E17,"")</f>
        <v>0</v>
      </c>
      <c r="G17" s="32">
        <f>IF(ISNUMBER($B17),$D17*$H17,"")</f>
        <v>0</v>
      </c>
      <c r="H17" s="34">
        <f>IF(ISNUMBER($B17),(1.486*($F17^(2/3))*($C$13^0.5))/$B$13,"")</f>
        <v>0</v>
      </c>
    </row>
    <row r="18" spans="1:8" x14ac:dyDescent="0.25">
      <c r="A18" s="2"/>
      <c r="B18" s="35">
        <f>IF(B17="","",IF(B17+$J$13&gt;$H$13,"",ROUNDDOWN(B17+$J$13,1)))</f>
        <v>69</v>
      </c>
      <c r="C18" s="32">
        <f>IF(ISNUMBER($B18),$B18-$B17+$C17,"")</f>
        <v>0.20000000000000284</v>
      </c>
      <c r="D18" s="42">
        <f t="shared" ref="D18:D46" si="0">IF(ISNUMBER($B18),($D$13*$C18)+($F$13*($C18^2)),"")</f>
        <v>1.7000000000000299</v>
      </c>
      <c r="E18" s="32">
        <f t="shared" ref="E18:E46" si="1">IF(ISNUMBER($B18),$D$13+(2*$C18*SQRT(($F$13^2)+1)),"")</f>
        <v>10.519950248448414</v>
      </c>
      <c r="F18" s="33">
        <f t="shared" ref="F18:F46" si="2">IF(ISNUMBER($B18),$D18/$E18,"")</f>
        <v>0.16159772240850309</v>
      </c>
      <c r="G18" s="32">
        <f t="shared" ref="G18:G46" si="3">IF(ISNUMBER($B18),$D18*$H18,"")</f>
        <v>2.1413607765786176</v>
      </c>
      <c r="H18" s="34">
        <f t="shared" ref="H18:H46" si="4">IF(ISNUMBER($B18),(1.486*($F18^(2/3))*($C$13^0.5))/$B$13,"")</f>
        <v>1.2596239862226941</v>
      </c>
    </row>
    <row r="19" spans="1:8" x14ac:dyDescent="0.25">
      <c r="A19" s="2"/>
      <c r="B19" s="35">
        <f t="shared" ref="B19:B46" si="5">IF(B18="","",IF(B18+$J$13&gt;$H$13,"",ROUNDDOWN(B18+$J$13,1)))</f>
        <v>69.2</v>
      </c>
      <c r="C19" s="32">
        <f t="shared" ref="C19:C46" si="6">IF(ISNUMBER($B19),$B19-$B18+$C18,"")</f>
        <v>0.40000000000000568</v>
      </c>
      <c r="D19" s="42">
        <f t="shared" si="0"/>
        <v>4.2000000000000828</v>
      </c>
      <c r="E19" s="32">
        <f t="shared" si="1"/>
        <v>14.539900496896827</v>
      </c>
      <c r="F19" s="33">
        <f t="shared" si="2"/>
        <v>0.28886029865860957</v>
      </c>
      <c r="G19" s="32">
        <f t="shared" si="3"/>
        <v>7.7921737179638129</v>
      </c>
      <c r="H19" s="34">
        <f t="shared" si="4"/>
        <v>1.8552794566580142</v>
      </c>
    </row>
    <row r="20" spans="1:8" x14ac:dyDescent="0.25">
      <c r="A20" s="2"/>
      <c r="B20" s="35">
        <f t="shared" si="5"/>
        <v>69.400000000000006</v>
      </c>
      <c r="C20" s="32">
        <f t="shared" si="6"/>
        <v>0.60000000000000853</v>
      </c>
      <c r="D20" s="42">
        <f t="shared" si="0"/>
        <v>7.5000000000001581</v>
      </c>
      <c r="E20" s="32">
        <f t="shared" si="1"/>
        <v>18.559850745345237</v>
      </c>
      <c r="F20" s="33">
        <f t="shared" si="2"/>
        <v>0.40409807723702407</v>
      </c>
      <c r="G20" s="32">
        <f t="shared" si="3"/>
        <v>17.404833957836072</v>
      </c>
      <c r="H20" s="34">
        <f t="shared" si="4"/>
        <v>2.3206445277114272</v>
      </c>
    </row>
    <row r="21" spans="1:8" x14ac:dyDescent="0.25">
      <c r="A21" s="2"/>
      <c r="B21" s="35">
        <f t="shared" si="5"/>
        <v>69.599999999999994</v>
      </c>
      <c r="C21" s="32">
        <f t="shared" si="6"/>
        <v>0.79999999999999716</v>
      </c>
      <c r="D21" s="42">
        <f t="shared" si="0"/>
        <v>11.599999999999936</v>
      </c>
      <c r="E21" s="32">
        <f t="shared" si="1"/>
        <v>22.579800993793366</v>
      </c>
      <c r="F21" s="33">
        <f t="shared" si="2"/>
        <v>0.51373349141511437</v>
      </c>
      <c r="G21" s="32">
        <f t="shared" si="3"/>
        <v>31.591288560315025</v>
      </c>
      <c r="H21" s="34">
        <f t="shared" si="4"/>
        <v>2.7233869448547585</v>
      </c>
    </row>
    <row r="22" spans="1:8" x14ac:dyDescent="0.25">
      <c r="A22" s="2"/>
      <c r="B22" s="35">
        <f t="shared" si="5"/>
        <v>69.8</v>
      </c>
      <c r="C22" s="32">
        <f t="shared" si="6"/>
        <v>1</v>
      </c>
      <c r="D22" s="42">
        <f t="shared" si="0"/>
        <v>16.5</v>
      </c>
      <c r="E22" s="32">
        <f t="shared" si="1"/>
        <v>26.59975124224178</v>
      </c>
      <c r="F22" s="33">
        <f t="shared" si="2"/>
        <v>0.62030655285968039</v>
      </c>
      <c r="G22" s="32">
        <f t="shared" si="3"/>
        <v>50.953296741694508</v>
      </c>
      <c r="H22" s="34">
        <f t="shared" si="4"/>
        <v>3.0880785904057277</v>
      </c>
    </row>
    <row r="23" spans="1:8" x14ac:dyDescent="0.25">
      <c r="A23" s="2"/>
      <c r="B23" s="35">
        <f t="shared" si="5"/>
        <v>70</v>
      </c>
      <c r="C23" s="32">
        <f t="shared" si="6"/>
        <v>1.2000000000000028</v>
      </c>
      <c r="D23" s="42">
        <f t="shared" si="0"/>
        <v>22.200000000000088</v>
      </c>
      <c r="E23" s="32">
        <f t="shared" si="1"/>
        <v>30.619701490690193</v>
      </c>
      <c r="F23" s="33">
        <f t="shared" si="2"/>
        <v>0.72502339732965437</v>
      </c>
      <c r="G23" s="32">
        <f t="shared" si="3"/>
        <v>76.068541170180666</v>
      </c>
      <c r="H23" s="34">
        <f t="shared" si="4"/>
        <v>3.4265108635216381</v>
      </c>
    </row>
    <row r="24" spans="1:8" x14ac:dyDescent="0.25">
      <c r="A24" s="2"/>
      <c r="B24" s="35">
        <f t="shared" si="5"/>
        <v>70.2</v>
      </c>
      <c r="C24" s="32">
        <f t="shared" si="6"/>
        <v>1.4000000000000057</v>
      </c>
      <c r="D24" s="42">
        <f t="shared" si="0"/>
        <v>28.700000000000195</v>
      </c>
      <c r="E24" s="32">
        <f t="shared" si="1"/>
        <v>34.639651739138607</v>
      </c>
      <c r="F24" s="33">
        <f t="shared" si="2"/>
        <v>0.82853026976517419</v>
      </c>
      <c r="G24" s="32">
        <f t="shared" si="3"/>
        <v>107.49087090214009</v>
      </c>
      <c r="H24" s="34">
        <f t="shared" si="4"/>
        <v>3.745326512269664</v>
      </c>
    </row>
    <row r="25" spans="1:8" x14ac:dyDescent="0.25">
      <c r="A25" s="2"/>
      <c r="B25" s="35">
        <f t="shared" si="5"/>
        <v>70.400000000000006</v>
      </c>
      <c r="C25" s="32">
        <f t="shared" si="6"/>
        <v>1.6000000000000085</v>
      </c>
      <c r="D25" s="42">
        <f t="shared" si="0"/>
        <v>36.000000000000327</v>
      </c>
      <c r="E25" s="32">
        <f t="shared" si="1"/>
        <v>38.659601987587017</v>
      </c>
      <c r="F25" s="33">
        <f t="shared" si="2"/>
        <v>0.93120462056384734</v>
      </c>
      <c r="G25" s="32">
        <f t="shared" si="3"/>
        <v>145.75272418605189</v>
      </c>
      <c r="H25" s="34">
        <f t="shared" si="4"/>
        <v>4.0486867829458495</v>
      </c>
    </row>
    <row r="26" spans="1:8" x14ac:dyDescent="0.25">
      <c r="A26" s="2"/>
      <c r="B26" s="35">
        <f t="shared" si="5"/>
        <v>70.599999999999994</v>
      </c>
      <c r="C26" s="32">
        <f t="shared" si="6"/>
        <v>1.7999999999999972</v>
      </c>
      <c r="D26" s="42">
        <f t="shared" si="0"/>
        <v>44.099999999999874</v>
      </c>
      <c r="E26" s="32">
        <f t="shared" si="1"/>
        <v>42.67955223603515</v>
      </c>
      <c r="F26" s="33">
        <f t="shared" si="2"/>
        <v>1.0332816932124562</v>
      </c>
      <c r="G26" s="32">
        <f t="shared" si="3"/>
        <v>191.36764447322909</v>
      </c>
      <c r="H26" s="34">
        <f t="shared" si="4"/>
        <v>4.339402369007475</v>
      </c>
    </row>
    <row r="27" spans="1:8" x14ac:dyDescent="0.25">
      <c r="A27" s="2"/>
      <c r="B27" s="35">
        <f t="shared" si="5"/>
        <v>70.8</v>
      </c>
      <c r="C27" s="32">
        <f t="shared" si="6"/>
        <v>2</v>
      </c>
      <c r="D27" s="42">
        <f t="shared" si="0"/>
        <v>53</v>
      </c>
      <c r="E27" s="32">
        <f t="shared" si="1"/>
        <v>46.69950248448356</v>
      </c>
      <c r="F27" s="33">
        <f t="shared" si="2"/>
        <v>1.1349157310104074</v>
      </c>
      <c r="G27" s="32">
        <f t="shared" si="3"/>
        <v>244.83248759428238</v>
      </c>
      <c r="H27" s="34">
        <f t="shared" si="4"/>
        <v>4.6194808980053281</v>
      </c>
    </row>
    <row r="28" spans="1:8" x14ac:dyDescent="0.25">
      <c r="A28" s="2"/>
      <c r="B28" s="35">
        <f t="shared" si="5"/>
        <v>71</v>
      </c>
      <c r="C28" s="32">
        <f t="shared" si="6"/>
        <v>2.2000000000000028</v>
      </c>
      <c r="D28" s="42">
        <f t="shared" si="0"/>
        <v>62.700000000000138</v>
      </c>
      <c r="E28" s="32">
        <f t="shared" si="1"/>
        <v>50.71945273293197</v>
      </c>
      <c r="F28" s="33">
        <f t="shared" si="2"/>
        <v>1.2362120768564453</v>
      </c>
      <c r="G28" s="32">
        <f t="shared" si="3"/>
        <v>306.62928282802278</v>
      </c>
      <c r="H28" s="34">
        <f t="shared" si="4"/>
        <v>4.8904191838600015</v>
      </c>
    </row>
    <row r="29" spans="1:8" x14ac:dyDescent="0.25">
      <c r="A29" s="2"/>
      <c r="B29" s="35">
        <f t="shared" si="5"/>
        <v>71.2</v>
      </c>
      <c r="C29" s="32">
        <f t="shared" si="6"/>
        <v>2.4000000000000057</v>
      </c>
      <c r="D29" s="42">
        <f t="shared" si="0"/>
        <v>73.200000000000301</v>
      </c>
      <c r="E29" s="32">
        <f t="shared" si="1"/>
        <v>54.739402981380387</v>
      </c>
      <c r="F29" s="33">
        <f t="shared" si="2"/>
        <v>1.3372451289777363</v>
      </c>
      <c r="G29" s="32">
        <f t="shared" si="3"/>
        <v>377.22679104305894</v>
      </c>
      <c r="H29" s="34">
        <f t="shared" si="4"/>
        <v>5.1533714623368496</v>
      </c>
    </row>
    <row r="30" spans="1:8" x14ac:dyDescent="0.25">
      <c r="A30" s="2"/>
      <c r="B30" s="35">
        <f t="shared" si="5"/>
        <v>71.400000000000006</v>
      </c>
      <c r="C30" s="32">
        <f t="shared" si="6"/>
        <v>2.6000000000000085</v>
      </c>
      <c r="D30" s="42">
        <f t="shared" si="0"/>
        <v>84.500000000000512</v>
      </c>
      <c r="E30" s="32">
        <f t="shared" si="1"/>
        <v>58.759353229828797</v>
      </c>
      <c r="F30" s="33">
        <f t="shared" si="2"/>
        <v>1.4380689261416963</v>
      </c>
      <c r="G30" s="32">
        <f t="shared" si="3"/>
        <v>457.08181382404126</v>
      </c>
      <c r="H30" s="34">
        <f t="shared" si="4"/>
        <v>5.4092522346040059</v>
      </c>
    </row>
    <row r="31" spans="1:8" x14ac:dyDescent="0.25">
      <c r="A31" s="2"/>
      <c r="B31" s="35">
        <f t="shared" si="5"/>
        <v>71.599999999999994</v>
      </c>
      <c r="C31" s="32">
        <f t="shared" si="6"/>
        <v>2.7999999999999972</v>
      </c>
      <c r="D31" s="42">
        <f t="shared" si="0"/>
        <v>96.599999999999824</v>
      </c>
      <c r="E31" s="32">
        <f t="shared" si="1"/>
        <v>62.77930347827693</v>
      </c>
      <c r="F31" s="33">
        <f t="shared" si="2"/>
        <v>1.5387236660474519</v>
      </c>
      <c r="G31" s="32">
        <f t="shared" si="3"/>
        <v>546.64030131536288</v>
      </c>
      <c r="H31" s="34">
        <f t="shared" si="4"/>
        <v>5.6588022910493159</v>
      </c>
    </row>
    <row r="32" spans="1:8" x14ac:dyDescent="0.25">
      <c r="A32" s="2"/>
      <c r="B32" s="35">
        <f t="shared" si="5"/>
        <v>71.8</v>
      </c>
      <c r="C32" s="32">
        <f t="shared" si="6"/>
        <v>3</v>
      </c>
      <c r="D32" s="42">
        <f t="shared" si="0"/>
        <v>109.5</v>
      </c>
      <c r="E32" s="32">
        <f t="shared" si="1"/>
        <v>66.79925372672534</v>
      </c>
      <c r="F32" s="33">
        <f t="shared" si="2"/>
        <v>1.6392398700734401</v>
      </c>
      <c r="G32" s="32">
        <f t="shared" si="3"/>
        <v>646.33829751399355</v>
      </c>
      <c r="H32" s="34">
        <f t="shared" si="4"/>
        <v>5.9026328540090738</v>
      </c>
    </row>
    <row r="33" spans="1:8" x14ac:dyDescent="0.25">
      <c r="A33" s="2"/>
      <c r="B33" s="35">
        <f t="shared" si="5"/>
        <v>72</v>
      </c>
      <c r="C33" s="32">
        <f t="shared" si="6"/>
        <v>3.2000000000000028</v>
      </c>
      <c r="D33" s="42">
        <f t="shared" si="0"/>
        <v>123.20000000000019</v>
      </c>
      <c r="E33" s="32">
        <f t="shared" si="1"/>
        <v>70.81920397517375</v>
      </c>
      <c r="F33" s="33">
        <f t="shared" si="2"/>
        <v>1.739641129589496</v>
      </c>
      <c r="G33" s="32">
        <f t="shared" si="3"/>
        <v>756.60275359233788</v>
      </c>
      <c r="H33" s="34">
        <f t="shared" si="4"/>
        <v>6.141256116820915</v>
      </c>
    </row>
    <row r="34" spans="1:8" x14ac:dyDescent="0.25">
      <c r="A34" s="2"/>
      <c r="B34" s="35">
        <f t="shared" si="5"/>
        <v>72.2</v>
      </c>
      <c r="C34" s="32">
        <f t="shared" si="6"/>
        <v>3.4000000000000057</v>
      </c>
      <c r="D34" s="42">
        <f t="shared" si="0"/>
        <v>137.70000000000041</v>
      </c>
      <c r="E34" s="32">
        <f t="shared" si="1"/>
        <v>74.83915422362216</v>
      </c>
      <c r="F34" s="33">
        <f t="shared" si="2"/>
        <v>1.8399459671677705</v>
      </c>
      <c r="G34" s="32">
        <f t="shared" si="3"/>
        <v>877.85223324767173</v>
      </c>
      <c r="H34" s="34">
        <f t="shared" si="4"/>
        <v>6.3751069952626658</v>
      </c>
    </row>
    <row r="35" spans="1:8" x14ac:dyDescent="0.25">
      <c r="A35" s="2"/>
      <c r="B35" s="35">
        <f t="shared" si="5"/>
        <v>72.400000000000006</v>
      </c>
      <c r="C35" s="32">
        <f t="shared" si="6"/>
        <v>3.6000000000000085</v>
      </c>
      <c r="D35" s="42">
        <f t="shared" si="0"/>
        <v>153.00000000000068</v>
      </c>
      <c r="E35" s="32">
        <f t="shared" si="1"/>
        <v>78.859104472070584</v>
      </c>
      <c r="F35" s="33">
        <f t="shared" si="2"/>
        <v>1.9401691285270488</v>
      </c>
      <c r="G35" s="32">
        <f t="shared" si="3"/>
        <v>1010.497528955251</v>
      </c>
      <c r="H35" s="34">
        <f t="shared" si="4"/>
        <v>6.6045590127793892</v>
      </c>
    </row>
    <row r="36" spans="1:8" x14ac:dyDescent="0.25">
      <c r="A36" s="2"/>
      <c r="B36" s="35">
        <f t="shared" si="5"/>
        <v>72.599999999999994</v>
      </c>
      <c r="C36" s="32">
        <f t="shared" si="6"/>
        <v>3.7999999999999972</v>
      </c>
      <c r="D36" s="42">
        <f t="shared" si="0"/>
        <v>169.09999999999977</v>
      </c>
      <c r="E36" s="32">
        <f t="shared" si="1"/>
        <v>82.87905472051871</v>
      </c>
      <c r="F36" s="33">
        <f t="shared" si="2"/>
        <v>2.0403224984917085</v>
      </c>
      <c r="G36" s="32">
        <f t="shared" si="3"/>
        <v>1154.9422040694401</v>
      </c>
      <c r="H36" s="34">
        <f t="shared" si="4"/>
        <v>6.8299361565312937</v>
      </c>
    </row>
    <row r="37" spans="1:8" x14ac:dyDescent="0.25">
      <c r="A37" s="2"/>
      <c r="B37" s="35">
        <f t="shared" si="5"/>
        <v>72.8</v>
      </c>
      <c r="C37" s="32">
        <f t="shared" si="6"/>
        <v>4</v>
      </c>
      <c r="D37" s="42">
        <f t="shared" si="0"/>
        <v>186</v>
      </c>
      <c r="E37" s="32">
        <f t="shared" si="1"/>
        <v>86.89900496896712</v>
      </c>
      <c r="F37" s="33">
        <f t="shared" si="2"/>
        <v>2.1404157627169984</v>
      </c>
      <c r="G37" s="32">
        <f t="shared" si="3"/>
        <v>1311.5830726979248</v>
      </c>
      <c r="H37" s="34">
        <f t="shared" si="4"/>
        <v>7.0515218962254025</v>
      </c>
    </row>
    <row r="38" spans="1:8" x14ac:dyDescent="0.25">
      <c r="A38" s="2"/>
      <c r="B38" s="35">
        <f t="shared" si="5"/>
        <v>73</v>
      </c>
      <c r="C38" s="32">
        <f t="shared" si="6"/>
        <v>4.2000000000000028</v>
      </c>
      <c r="D38" s="42">
        <f t="shared" si="0"/>
        <v>203.70000000000027</v>
      </c>
      <c r="E38" s="32">
        <f t="shared" si="1"/>
        <v>90.91895521741553</v>
      </c>
      <c r="F38" s="33">
        <f t="shared" si="2"/>
        <v>2.2404568938665226</v>
      </c>
      <c r="G38" s="32">
        <f t="shared" si="3"/>
        <v>1480.8106269455327</v>
      </c>
      <c r="H38" s="34">
        <f t="shared" si="4"/>
        <v>7.2695661607537101</v>
      </c>
    </row>
    <row r="39" spans="1:8" x14ac:dyDescent="0.25">
      <c r="A39" s="2"/>
      <c r="B39" s="35" t="str">
        <f t="shared" si="5"/>
        <v/>
      </c>
      <c r="C39" s="32" t="str">
        <f t="shared" si="6"/>
        <v/>
      </c>
      <c r="D39" s="42" t="str">
        <f t="shared" si="0"/>
        <v/>
      </c>
      <c r="E39" s="32" t="str">
        <f t="shared" si="1"/>
        <v/>
      </c>
      <c r="F39" s="33" t="str">
        <f t="shared" si="2"/>
        <v/>
      </c>
      <c r="G39" s="32" t="str">
        <f t="shared" si="3"/>
        <v/>
      </c>
      <c r="H39" s="34" t="str">
        <f t="shared" si="4"/>
        <v/>
      </c>
    </row>
    <row r="40" spans="1:8" x14ac:dyDescent="0.25">
      <c r="A40" s="2"/>
      <c r="B40" s="35" t="str">
        <f t="shared" si="5"/>
        <v/>
      </c>
      <c r="C40" s="32" t="str">
        <f t="shared" si="6"/>
        <v/>
      </c>
      <c r="D40" s="42" t="str">
        <f t="shared" si="0"/>
        <v/>
      </c>
      <c r="E40" s="32" t="str">
        <f t="shared" si="1"/>
        <v/>
      </c>
      <c r="F40" s="33" t="str">
        <f t="shared" si="2"/>
        <v/>
      </c>
      <c r="G40" s="32" t="str">
        <f t="shared" si="3"/>
        <v/>
      </c>
      <c r="H40" s="34" t="str">
        <f t="shared" si="4"/>
        <v/>
      </c>
    </row>
    <row r="41" spans="1:8" x14ac:dyDescent="0.25">
      <c r="A41" s="2"/>
      <c r="B41" s="35" t="str">
        <f t="shared" si="5"/>
        <v/>
      </c>
      <c r="C41" s="32" t="str">
        <f t="shared" si="6"/>
        <v/>
      </c>
      <c r="D41" s="42" t="str">
        <f t="shared" si="0"/>
        <v/>
      </c>
      <c r="E41" s="32" t="str">
        <f t="shared" si="1"/>
        <v/>
      </c>
      <c r="F41" s="33" t="str">
        <f t="shared" si="2"/>
        <v/>
      </c>
      <c r="G41" s="32" t="str">
        <f t="shared" si="3"/>
        <v/>
      </c>
      <c r="H41" s="34" t="str">
        <f t="shared" si="4"/>
        <v/>
      </c>
    </row>
    <row r="42" spans="1:8" x14ac:dyDescent="0.25">
      <c r="A42" s="2"/>
      <c r="B42" s="35" t="str">
        <f t="shared" si="5"/>
        <v/>
      </c>
      <c r="C42" s="32" t="str">
        <f t="shared" si="6"/>
        <v/>
      </c>
      <c r="D42" s="42" t="str">
        <f t="shared" si="0"/>
        <v/>
      </c>
      <c r="E42" s="32" t="str">
        <f t="shared" si="1"/>
        <v/>
      </c>
      <c r="F42" s="33" t="str">
        <f t="shared" si="2"/>
        <v/>
      </c>
      <c r="G42" s="32" t="str">
        <f t="shared" si="3"/>
        <v/>
      </c>
      <c r="H42" s="34" t="str">
        <f t="shared" si="4"/>
        <v/>
      </c>
    </row>
    <row r="43" spans="1:8" x14ac:dyDescent="0.25">
      <c r="A43" s="2"/>
      <c r="B43" s="35" t="str">
        <f t="shared" si="5"/>
        <v/>
      </c>
      <c r="C43" s="32" t="str">
        <f t="shared" si="6"/>
        <v/>
      </c>
      <c r="D43" s="42" t="str">
        <f t="shared" si="0"/>
        <v/>
      </c>
      <c r="E43" s="32" t="str">
        <f t="shared" si="1"/>
        <v/>
      </c>
      <c r="F43" s="33" t="str">
        <f t="shared" si="2"/>
        <v/>
      </c>
      <c r="G43" s="32" t="str">
        <f t="shared" si="3"/>
        <v/>
      </c>
      <c r="H43" s="34" t="str">
        <f t="shared" si="4"/>
        <v/>
      </c>
    </row>
    <row r="44" spans="1:8" x14ac:dyDescent="0.25">
      <c r="A44" s="2"/>
      <c r="B44" s="35" t="str">
        <f t="shared" si="5"/>
        <v/>
      </c>
      <c r="C44" s="32" t="str">
        <f t="shared" si="6"/>
        <v/>
      </c>
      <c r="D44" s="42" t="str">
        <f t="shared" si="0"/>
        <v/>
      </c>
      <c r="E44" s="32" t="str">
        <f t="shared" si="1"/>
        <v/>
      </c>
      <c r="F44" s="33" t="str">
        <f t="shared" si="2"/>
        <v/>
      </c>
      <c r="G44" s="32" t="str">
        <f t="shared" si="3"/>
        <v/>
      </c>
      <c r="H44" s="34" t="str">
        <f t="shared" si="4"/>
        <v/>
      </c>
    </row>
    <row r="45" spans="1:8" x14ac:dyDescent="0.25">
      <c r="A45" s="2"/>
      <c r="B45" s="35" t="str">
        <f t="shared" si="5"/>
        <v/>
      </c>
      <c r="C45" s="32" t="str">
        <f t="shared" si="6"/>
        <v/>
      </c>
      <c r="D45" s="42" t="str">
        <f t="shared" si="0"/>
        <v/>
      </c>
      <c r="E45" s="32" t="str">
        <f t="shared" si="1"/>
        <v/>
      </c>
      <c r="F45" s="33" t="str">
        <f t="shared" si="2"/>
        <v/>
      </c>
      <c r="G45" s="32" t="str">
        <f t="shared" si="3"/>
        <v/>
      </c>
      <c r="H45" s="34" t="str">
        <f t="shared" si="4"/>
        <v/>
      </c>
    </row>
    <row r="46" spans="1:8" x14ac:dyDescent="0.25">
      <c r="A46" s="2"/>
      <c r="B46" s="35" t="str">
        <f t="shared" si="5"/>
        <v/>
      </c>
      <c r="C46" s="32" t="str">
        <f t="shared" si="6"/>
        <v/>
      </c>
      <c r="D46" s="42" t="str">
        <f t="shared" si="0"/>
        <v/>
      </c>
      <c r="E46" s="32" t="str">
        <f t="shared" si="1"/>
        <v/>
      </c>
      <c r="F46" s="33" t="str">
        <f t="shared" si="2"/>
        <v/>
      </c>
      <c r="G46" s="32" t="str">
        <f t="shared" si="3"/>
        <v/>
      </c>
      <c r="H46" s="34" t="str">
        <f t="shared" si="4"/>
        <v/>
      </c>
    </row>
    <row r="48" spans="1:8" x14ac:dyDescent="0.25">
      <c r="B48" s="46" t="s">
        <v>35</v>
      </c>
    </row>
  </sheetData>
  <sheetProtection sheet="1" objects="1" scenarios="1" selectLockedCells="1"/>
  <mergeCells count="8">
    <mergeCell ref="D13:E13"/>
    <mergeCell ref="F13:G13"/>
    <mergeCell ref="B11:B12"/>
    <mergeCell ref="I9:J9"/>
    <mergeCell ref="D11:E11"/>
    <mergeCell ref="D12:E12"/>
    <mergeCell ref="F12:G12"/>
    <mergeCell ref="F11:G11"/>
  </mergeCells>
  <pageMargins left="0.7" right="0.7" top="1.25" bottom="0.75" header="0.3" footer="0.3"/>
  <pageSetup orientation="portrait" r:id="rId1"/>
  <headerFooter>
    <oddHeader>&amp;L&amp;G&amp;C&amp;11
Manning's Equation 
for Open Channel Flow&amp;12
&amp;"Arial,Bold"&amp;10&amp;K000000Trapezoidal Section&amp;R&amp;8MDNRCS-ENG&amp;"Arial,Bold"
Ver 1.0
 03/2020&amp;"Arial,Regular"
Sheet 1 of 1</oddHeader>
    <oddFooter>&amp;L&amp;9&amp;A&amp;R&amp;9&amp;F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53831-1904-4BC2-BE81-5ED03536035A}">
  <dimension ref="A1:K49"/>
  <sheetViews>
    <sheetView showGridLines="0" view="pageLayout" topLeftCell="A4" zoomScaleNormal="100" workbookViewId="0">
      <selection activeCell="B15" sqref="B15"/>
    </sheetView>
  </sheetViews>
  <sheetFormatPr defaultRowHeight="13.2" x14ac:dyDescent="0.25"/>
  <cols>
    <col min="1" max="1" width="5.6640625" style="1" customWidth="1"/>
    <col min="2" max="10" width="8.88671875" style="1" customWidth="1"/>
    <col min="11" max="11" width="5.6640625" style="1" customWidth="1"/>
    <col min="12" max="16384" width="8.88671875" style="1"/>
  </cols>
  <sheetData>
    <row r="1" spans="1:1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3.8" x14ac:dyDescent="0.25">
      <c r="A2" s="8"/>
      <c r="B2" s="9" t="s">
        <v>0</v>
      </c>
      <c r="C2" s="10" t="s">
        <v>11</v>
      </c>
      <c r="D2" s="11"/>
      <c r="E2" s="11"/>
      <c r="F2" s="11"/>
      <c r="G2" s="9" t="s">
        <v>1</v>
      </c>
      <c r="H2" s="10" t="s">
        <v>10</v>
      </c>
      <c r="I2" s="11"/>
      <c r="J2" s="11"/>
      <c r="K2" s="12"/>
    </row>
    <row r="3" spans="1:11" ht="13.8" x14ac:dyDescent="0.25">
      <c r="A3" s="8"/>
      <c r="B3" s="9" t="s">
        <v>2</v>
      </c>
      <c r="C3" s="10" t="s">
        <v>11</v>
      </c>
      <c r="D3" s="11"/>
      <c r="E3" s="13" t="s">
        <v>3</v>
      </c>
      <c r="F3" s="10" t="s">
        <v>10</v>
      </c>
      <c r="G3" s="9" t="s">
        <v>4</v>
      </c>
      <c r="H3" s="10" t="s">
        <v>10</v>
      </c>
      <c r="I3" s="3"/>
      <c r="J3" s="3"/>
      <c r="K3" s="12"/>
    </row>
    <row r="4" spans="1:11" ht="13.8" x14ac:dyDescent="0.25">
      <c r="A4" s="8"/>
      <c r="B4" s="9" t="s">
        <v>5</v>
      </c>
      <c r="C4" s="10" t="s">
        <v>11</v>
      </c>
      <c r="D4" s="14"/>
      <c r="E4" s="9" t="s">
        <v>6</v>
      </c>
      <c r="F4" s="10" t="s">
        <v>10</v>
      </c>
      <c r="G4" s="9" t="s">
        <v>7</v>
      </c>
      <c r="H4" s="10" t="s">
        <v>10</v>
      </c>
      <c r="I4" s="9" t="s">
        <v>6</v>
      </c>
      <c r="J4" s="10" t="s">
        <v>10</v>
      </c>
      <c r="K4" s="12"/>
    </row>
    <row r="5" spans="1:11" x14ac:dyDescent="0.25">
      <c r="A5" s="8"/>
      <c r="B5" s="9"/>
      <c r="C5" s="3"/>
      <c r="D5" s="4"/>
      <c r="E5" s="4"/>
      <c r="F5" s="4"/>
      <c r="G5" s="4"/>
      <c r="H5" s="4"/>
      <c r="I5" s="3"/>
      <c r="J5" s="3"/>
      <c r="K5" s="12"/>
    </row>
    <row r="6" spans="1:11" ht="13.8" x14ac:dyDescent="0.25">
      <c r="A6" s="8"/>
      <c r="B6" s="9" t="s">
        <v>8</v>
      </c>
      <c r="C6" s="10" t="s">
        <v>11</v>
      </c>
      <c r="D6" s="15"/>
      <c r="E6" s="15"/>
      <c r="F6" s="15"/>
      <c r="G6" s="4"/>
      <c r="H6" s="9" t="s">
        <v>9</v>
      </c>
      <c r="I6" s="10" t="s">
        <v>10</v>
      </c>
      <c r="J6" s="11"/>
      <c r="K6" s="12"/>
    </row>
    <row r="7" spans="1:11" x14ac:dyDescent="0.25">
      <c r="A7" s="16"/>
      <c r="B7" s="11"/>
      <c r="C7" s="11"/>
      <c r="D7" s="11"/>
      <c r="E7" s="11"/>
      <c r="F7" s="11"/>
      <c r="G7" s="11"/>
      <c r="H7" s="11"/>
      <c r="I7" s="11"/>
      <c r="J7" s="11"/>
      <c r="K7" s="17"/>
    </row>
    <row r="9" spans="1:11" ht="14.4" x14ac:dyDescent="0.3">
      <c r="B9" s="69" t="s">
        <v>34</v>
      </c>
      <c r="C9" s="24" t="s">
        <v>27</v>
      </c>
      <c r="D9"/>
      <c r="E9"/>
      <c r="F9"/>
      <c r="G9"/>
      <c r="I9" s="65" t="s">
        <v>50</v>
      </c>
      <c r="J9" s="66"/>
    </row>
    <row r="10" spans="1:11" ht="14.4" customHeight="1" x14ac:dyDescent="0.3">
      <c r="B10" s="70"/>
      <c r="C10" s="28" t="s">
        <v>12</v>
      </c>
    </row>
    <row r="11" spans="1:11" ht="14.4" customHeight="1" x14ac:dyDescent="0.25">
      <c r="B11" s="36">
        <v>3.5000000000000003E-2</v>
      </c>
      <c r="C11" s="43">
        <v>0.01</v>
      </c>
    </row>
    <row r="13" spans="1:11" x14ac:dyDescent="0.25">
      <c r="B13" s="21" t="s">
        <v>33</v>
      </c>
      <c r="C13" s="22" t="s">
        <v>23</v>
      </c>
      <c r="D13" s="22" t="s">
        <v>24</v>
      </c>
      <c r="E13" s="22" t="s">
        <v>13</v>
      </c>
      <c r="F13" s="22" t="s">
        <v>14</v>
      </c>
      <c r="G13" s="23" t="s">
        <v>15</v>
      </c>
    </row>
    <row r="14" spans="1:11" x14ac:dyDescent="0.25">
      <c r="B14" s="18" t="s">
        <v>16</v>
      </c>
      <c r="C14" s="19" t="s">
        <v>17</v>
      </c>
      <c r="D14" s="19" t="s">
        <v>18</v>
      </c>
      <c r="E14" s="19" t="s">
        <v>18</v>
      </c>
      <c r="F14" s="19" t="s">
        <v>19</v>
      </c>
      <c r="G14" s="20" t="s">
        <v>20</v>
      </c>
    </row>
    <row r="15" spans="1:11" x14ac:dyDescent="0.25">
      <c r="B15" s="44">
        <v>68.8</v>
      </c>
      <c r="C15" s="45">
        <v>0</v>
      </c>
      <c r="D15" s="38">
        <v>6.5</v>
      </c>
      <c r="E15" s="25">
        <f>IF(ISNUMBER($B15),$C15/$D15,"")</f>
        <v>0</v>
      </c>
      <c r="F15" s="26">
        <f>IF(ISNUMBER($B15),$C15*$G15,"")</f>
        <v>0</v>
      </c>
      <c r="G15" s="27">
        <f>IF(ISNUMBER($B15),(1.486*($E15^(2/3))*($C$11^0.5)/$B$11),"")</f>
        <v>0</v>
      </c>
    </row>
    <row r="16" spans="1:11" x14ac:dyDescent="0.25">
      <c r="B16" s="44">
        <v>69</v>
      </c>
      <c r="C16" s="45">
        <v>1.7000000000000299</v>
      </c>
      <c r="D16" s="38">
        <v>10.519950248448414</v>
      </c>
      <c r="E16" s="25">
        <f t="shared" ref="E16:E47" si="0">IF(ISNUMBER($B16),$C16/$D16,"")</f>
        <v>0.16159772240850309</v>
      </c>
      <c r="F16" s="26">
        <f t="shared" ref="F16:F47" si="1">IF(ISNUMBER($B16),$C16*$G16,"")</f>
        <v>2.1413607765786176</v>
      </c>
      <c r="G16" s="27">
        <f t="shared" ref="G16:G47" si="2">IF(ISNUMBER($B16),(1.486*($E16^(2/3))*($C$11^0.5)/$B$11),"")</f>
        <v>1.2596239862226941</v>
      </c>
    </row>
    <row r="17" spans="2:7" x14ac:dyDescent="0.25">
      <c r="B17" s="44">
        <v>69.2</v>
      </c>
      <c r="C17" s="45">
        <v>4.2000000000000828</v>
      </c>
      <c r="D17" s="38">
        <v>14.539900496896827</v>
      </c>
      <c r="E17" s="25">
        <f t="shared" si="0"/>
        <v>0.28886029865860957</v>
      </c>
      <c r="F17" s="26">
        <f t="shared" si="1"/>
        <v>7.7921737179638129</v>
      </c>
      <c r="G17" s="27">
        <f t="shared" si="2"/>
        <v>1.8552794566580142</v>
      </c>
    </row>
    <row r="18" spans="2:7" x14ac:dyDescent="0.25">
      <c r="B18" s="44">
        <v>69.400000000000006</v>
      </c>
      <c r="C18" s="45">
        <v>7.5000000000001581</v>
      </c>
      <c r="D18" s="38">
        <v>18.559850745345237</v>
      </c>
      <c r="E18" s="25">
        <f t="shared" si="0"/>
        <v>0.40409807723702407</v>
      </c>
      <c r="F18" s="26">
        <f t="shared" si="1"/>
        <v>17.404833957836072</v>
      </c>
      <c r="G18" s="27">
        <f t="shared" si="2"/>
        <v>2.3206445277114272</v>
      </c>
    </row>
    <row r="19" spans="2:7" x14ac:dyDescent="0.25">
      <c r="B19" s="44">
        <v>69.599999999999994</v>
      </c>
      <c r="C19" s="45">
        <v>11.599999999999936</v>
      </c>
      <c r="D19" s="38">
        <v>22.579800993793366</v>
      </c>
      <c r="E19" s="25">
        <f t="shared" si="0"/>
        <v>0.51373349141511437</v>
      </c>
      <c r="F19" s="26">
        <f t="shared" si="1"/>
        <v>31.591288560315025</v>
      </c>
      <c r="G19" s="27">
        <f t="shared" si="2"/>
        <v>2.7233869448547585</v>
      </c>
    </row>
    <row r="20" spans="2:7" x14ac:dyDescent="0.25">
      <c r="B20" s="44">
        <v>69.8</v>
      </c>
      <c r="C20" s="45">
        <v>16.5</v>
      </c>
      <c r="D20" s="38">
        <v>26.59975124224178</v>
      </c>
      <c r="E20" s="25">
        <f t="shared" si="0"/>
        <v>0.62030655285968039</v>
      </c>
      <c r="F20" s="26">
        <f t="shared" si="1"/>
        <v>50.953296741694508</v>
      </c>
      <c r="G20" s="27">
        <f t="shared" si="2"/>
        <v>3.0880785904057277</v>
      </c>
    </row>
    <row r="21" spans="2:7" x14ac:dyDescent="0.25">
      <c r="B21" s="44">
        <v>70</v>
      </c>
      <c r="C21" s="45">
        <v>22.200000000000088</v>
      </c>
      <c r="D21" s="38">
        <v>30.619701490690193</v>
      </c>
      <c r="E21" s="25">
        <f t="shared" si="0"/>
        <v>0.72502339732965437</v>
      </c>
      <c r="F21" s="26">
        <f t="shared" si="1"/>
        <v>76.068541170180666</v>
      </c>
      <c r="G21" s="27">
        <f t="shared" si="2"/>
        <v>3.4265108635216381</v>
      </c>
    </row>
    <row r="22" spans="2:7" x14ac:dyDescent="0.25">
      <c r="B22" s="44">
        <v>70.2</v>
      </c>
      <c r="C22" s="45">
        <v>28.700000000000195</v>
      </c>
      <c r="D22" s="38">
        <v>34.639651739138607</v>
      </c>
      <c r="E22" s="25">
        <f t="shared" si="0"/>
        <v>0.82853026976517419</v>
      </c>
      <c r="F22" s="26">
        <f t="shared" si="1"/>
        <v>107.49087090214009</v>
      </c>
      <c r="G22" s="27">
        <f t="shared" si="2"/>
        <v>3.745326512269664</v>
      </c>
    </row>
    <row r="23" spans="2:7" x14ac:dyDescent="0.25">
      <c r="B23" s="44">
        <v>70.400000000000006</v>
      </c>
      <c r="C23" s="45">
        <v>36.000000000000327</v>
      </c>
      <c r="D23" s="38">
        <v>38.659601987587017</v>
      </c>
      <c r="E23" s="25">
        <f t="shared" si="0"/>
        <v>0.93120462056384734</v>
      </c>
      <c r="F23" s="26">
        <f t="shared" si="1"/>
        <v>145.75272418605189</v>
      </c>
      <c r="G23" s="27">
        <f t="shared" si="2"/>
        <v>4.0486867829458495</v>
      </c>
    </row>
    <row r="24" spans="2:7" x14ac:dyDescent="0.25">
      <c r="B24" s="44">
        <v>70.599999999999994</v>
      </c>
      <c r="C24" s="45">
        <v>44.099999999999874</v>
      </c>
      <c r="D24" s="38">
        <v>42.67955223603515</v>
      </c>
      <c r="E24" s="25">
        <f t="shared" si="0"/>
        <v>1.0332816932124562</v>
      </c>
      <c r="F24" s="26">
        <f t="shared" si="1"/>
        <v>191.36764447322909</v>
      </c>
      <c r="G24" s="27">
        <f t="shared" si="2"/>
        <v>4.339402369007475</v>
      </c>
    </row>
    <row r="25" spans="2:7" x14ac:dyDescent="0.25">
      <c r="B25" s="44">
        <v>70.8</v>
      </c>
      <c r="C25" s="45">
        <v>53</v>
      </c>
      <c r="D25" s="38">
        <v>46.69950248448356</v>
      </c>
      <c r="E25" s="25">
        <f t="shared" si="0"/>
        <v>1.1349157310104074</v>
      </c>
      <c r="F25" s="26">
        <f t="shared" si="1"/>
        <v>244.83248759428238</v>
      </c>
      <c r="G25" s="27">
        <f t="shared" si="2"/>
        <v>4.6194808980053281</v>
      </c>
    </row>
    <row r="26" spans="2:7" x14ac:dyDescent="0.25">
      <c r="B26" s="44">
        <v>71</v>
      </c>
      <c r="C26" s="45">
        <v>62.700000000000138</v>
      </c>
      <c r="D26" s="38">
        <v>50.71945273293197</v>
      </c>
      <c r="E26" s="25">
        <f t="shared" si="0"/>
        <v>1.2362120768564453</v>
      </c>
      <c r="F26" s="26">
        <f t="shared" si="1"/>
        <v>306.62928282802278</v>
      </c>
      <c r="G26" s="27">
        <f t="shared" si="2"/>
        <v>4.8904191838600015</v>
      </c>
    </row>
    <row r="27" spans="2:7" x14ac:dyDescent="0.25">
      <c r="B27" s="44">
        <v>71.2</v>
      </c>
      <c r="C27" s="45">
        <v>73.200000000000301</v>
      </c>
      <c r="D27" s="38">
        <v>54.739402981380387</v>
      </c>
      <c r="E27" s="25">
        <f t="shared" si="0"/>
        <v>1.3372451289777363</v>
      </c>
      <c r="F27" s="26">
        <f t="shared" si="1"/>
        <v>377.22679104305894</v>
      </c>
      <c r="G27" s="27">
        <f t="shared" si="2"/>
        <v>5.1533714623368496</v>
      </c>
    </row>
    <row r="28" spans="2:7" x14ac:dyDescent="0.25">
      <c r="B28" s="44">
        <v>71.400000000000006</v>
      </c>
      <c r="C28" s="45">
        <v>84.500000000000512</v>
      </c>
      <c r="D28" s="38">
        <v>58.759353229828797</v>
      </c>
      <c r="E28" s="25">
        <f t="shared" si="0"/>
        <v>1.4380689261416963</v>
      </c>
      <c r="F28" s="26">
        <f t="shared" si="1"/>
        <v>457.08181382404126</v>
      </c>
      <c r="G28" s="27">
        <f t="shared" si="2"/>
        <v>5.4092522346040059</v>
      </c>
    </row>
    <row r="29" spans="2:7" x14ac:dyDescent="0.25">
      <c r="B29" s="44">
        <v>71.599999999999994</v>
      </c>
      <c r="C29" s="45">
        <v>96.599999999999824</v>
      </c>
      <c r="D29" s="38">
        <v>62.77930347827693</v>
      </c>
      <c r="E29" s="25">
        <f t="shared" si="0"/>
        <v>1.5387236660474519</v>
      </c>
      <c r="F29" s="26">
        <f t="shared" si="1"/>
        <v>546.64030131536288</v>
      </c>
      <c r="G29" s="27">
        <f t="shared" si="2"/>
        <v>5.6588022910493159</v>
      </c>
    </row>
    <row r="30" spans="2:7" x14ac:dyDescent="0.25">
      <c r="B30" s="44">
        <v>71.8</v>
      </c>
      <c r="C30" s="45">
        <v>109.5</v>
      </c>
      <c r="D30" s="38">
        <v>66.79925372672534</v>
      </c>
      <c r="E30" s="25">
        <f t="shared" si="0"/>
        <v>1.6392398700734401</v>
      </c>
      <c r="F30" s="26">
        <f t="shared" si="1"/>
        <v>646.33829751399355</v>
      </c>
      <c r="G30" s="27">
        <f t="shared" si="2"/>
        <v>5.9026328540090738</v>
      </c>
    </row>
    <row r="31" spans="2:7" x14ac:dyDescent="0.25">
      <c r="B31" s="44">
        <v>72</v>
      </c>
      <c r="C31" s="45">
        <v>123.20000000000019</v>
      </c>
      <c r="D31" s="38">
        <v>70.81920397517375</v>
      </c>
      <c r="E31" s="25">
        <f t="shared" si="0"/>
        <v>1.739641129589496</v>
      </c>
      <c r="F31" s="26">
        <f t="shared" si="1"/>
        <v>756.60275359233788</v>
      </c>
      <c r="G31" s="27">
        <f t="shared" si="2"/>
        <v>6.141256116820915</v>
      </c>
    </row>
    <row r="32" spans="2:7" x14ac:dyDescent="0.25">
      <c r="B32" s="44">
        <v>72.2</v>
      </c>
      <c r="C32" s="45">
        <v>137.70000000000041</v>
      </c>
      <c r="D32" s="38">
        <v>74.83915422362216</v>
      </c>
      <c r="E32" s="25">
        <f t="shared" si="0"/>
        <v>1.8399459671677705</v>
      </c>
      <c r="F32" s="26">
        <f t="shared" si="1"/>
        <v>877.85223324767173</v>
      </c>
      <c r="G32" s="27">
        <f t="shared" si="2"/>
        <v>6.3751069952626658</v>
      </c>
    </row>
    <row r="33" spans="2:7" x14ac:dyDescent="0.25">
      <c r="B33" s="44">
        <v>72.400000000000006</v>
      </c>
      <c r="C33" s="45">
        <v>153.00000000000068</v>
      </c>
      <c r="D33" s="38">
        <v>78.859104472070584</v>
      </c>
      <c r="E33" s="25">
        <f t="shared" si="0"/>
        <v>1.9401691285270488</v>
      </c>
      <c r="F33" s="26">
        <f t="shared" si="1"/>
        <v>1010.497528955251</v>
      </c>
      <c r="G33" s="27">
        <f t="shared" si="2"/>
        <v>6.6045590127793892</v>
      </c>
    </row>
    <row r="34" spans="2:7" x14ac:dyDescent="0.25">
      <c r="B34" s="44">
        <v>72.599999999999994</v>
      </c>
      <c r="C34" s="45">
        <v>169.09999999999977</v>
      </c>
      <c r="D34" s="38">
        <v>82.87905472051871</v>
      </c>
      <c r="E34" s="25">
        <f t="shared" si="0"/>
        <v>2.0403224984917085</v>
      </c>
      <c r="F34" s="26">
        <f t="shared" si="1"/>
        <v>1154.9422040694401</v>
      </c>
      <c r="G34" s="27">
        <f t="shared" si="2"/>
        <v>6.8299361565312937</v>
      </c>
    </row>
    <row r="35" spans="2:7" x14ac:dyDescent="0.25">
      <c r="B35" s="44">
        <v>72.8</v>
      </c>
      <c r="C35" s="45">
        <v>186</v>
      </c>
      <c r="D35" s="38">
        <v>86.89900496896712</v>
      </c>
      <c r="E35" s="25">
        <f t="shared" si="0"/>
        <v>2.1404157627169984</v>
      </c>
      <c r="F35" s="26">
        <f t="shared" si="1"/>
        <v>1311.5830726979248</v>
      </c>
      <c r="G35" s="27">
        <f t="shared" si="2"/>
        <v>7.0515218962254025</v>
      </c>
    </row>
    <row r="36" spans="2:7" x14ac:dyDescent="0.25">
      <c r="B36" s="44">
        <v>73</v>
      </c>
      <c r="C36" s="45">
        <v>203.70000000000027</v>
      </c>
      <c r="D36" s="38">
        <v>90.91895521741553</v>
      </c>
      <c r="E36" s="25">
        <f t="shared" si="0"/>
        <v>2.2404568938665226</v>
      </c>
      <c r="F36" s="26">
        <f t="shared" si="1"/>
        <v>1480.8106269455327</v>
      </c>
      <c r="G36" s="27">
        <f t="shared" si="2"/>
        <v>7.2695661607537101</v>
      </c>
    </row>
    <row r="37" spans="2:7" x14ac:dyDescent="0.25">
      <c r="B37" s="44">
        <v>73.2</v>
      </c>
      <c r="C37" s="45">
        <v>221.4</v>
      </c>
      <c r="D37" s="38">
        <v>94.938905465863897</v>
      </c>
      <c r="E37" s="25">
        <f t="shared" si="0"/>
        <v>2.3320260425754147</v>
      </c>
      <c r="F37" s="26">
        <f t="shared" si="1"/>
        <v>1653.0423457549173</v>
      </c>
      <c r="G37" s="27">
        <f t="shared" si="2"/>
        <v>7.4663159248189581</v>
      </c>
    </row>
    <row r="38" spans="2:7" x14ac:dyDescent="0.25">
      <c r="B38" s="44">
        <v>73.400000000000006</v>
      </c>
      <c r="C38" s="45">
        <v>239.10000000000099</v>
      </c>
      <c r="D38" s="38">
        <v>98.958855714312307</v>
      </c>
      <c r="E38" s="25">
        <f t="shared" si="0"/>
        <v>2.4161556666567257</v>
      </c>
      <c r="F38" s="26">
        <f t="shared" si="1"/>
        <v>1827.8769181119637</v>
      </c>
      <c r="G38" s="27">
        <f t="shared" si="2"/>
        <v>7.6448219076200594</v>
      </c>
    </row>
    <row r="39" spans="2:7" x14ac:dyDescent="0.25">
      <c r="B39" s="44">
        <v>73.599999999999994</v>
      </c>
      <c r="C39" s="45">
        <v>256.80000000000098</v>
      </c>
      <c r="D39" s="38">
        <v>102.978805962761</v>
      </c>
      <c r="E39" s="25">
        <f t="shared" si="0"/>
        <v>2.4937170090403309</v>
      </c>
      <c r="F39" s="26">
        <f t="shared" si="1"/>
        <v>2004.9823913854971</v>
      </c>
      <c r="G39" s="27">
        <f t="shared" si="2"/>
        <v>7.8075638293827474</v>
      </c>
    </row>
    <row r="40" spans="2:7" x14ac:dyDescent="0.25">
      <c r="B40" s="44">
        <v>73.8</v>
      </c>
      <c r="C40" s="45">
        <v>274.50000000000102</v>
      </c>
      <c r="D40" s="38">
        <v>106.998756211209</v>
      </c>
      <c r="E40" s="25">
        <f t="shared" si="0"/>
        <v>2.5654503820414027</v>
      </c>
      <c r="F40" s="26">
        <f t="shared" si="1"/>
        <v>2184.081600231535</v>
      </c>
      <c r="G40" s="27">
        <f t="shared" si="2"/>
        <v>7.9565814216084769</v>
      </c>
    </row>
    <row r="41" spans="2:7" x14ac:dyDescent="0.25">
      <c r="B41" s="44">
        <v>74</v>
      </c>
      <c r="C41" s="45">
        <v>292.20000000000198</v>
      </c>
      <c r="D41" s="38">
        <v>111.01870645965801</v>
      </c>
      <c r="E41" s="25">
        <f t="shared" si="0"/>
        <v>2.6319888721292357</v>
      </c>
      <c r="F41" s="26">
        <f t="shared" si="1"/>
        <v>2364.9411742213142</v>
      </c>
      <c r="G41" s="27">
        <f t="shared" si="2"/>
        <v>8.0935700692036221</v>
      </c>
    </row>
    <row r="42" spans="2:7" x14ac:dyDescent="0.25">
      <c r="B42" s="44">
        <v>74.2</v>
      </c>
      <c r="C42" s="45">
        <v>309.90000000000202</v>
      </c>
      <c r="D42" s="38">
        <v>115.038656708106</v>
      </c>
      <c r="E42" s="25">
        <f t="shared" si="0"/>
        <v>2.6938770746109157</v>
      </c>
      <c r="F42" s="26">
        <f t="shared" si="1"/>
        <v>2547.3631237227314</v>
      </c>
      <c r="G42" s="27">
        <f t="shared" si="2"/>
        <v>8.2199519965237648</v>
      </c>
    </row>
    <row r="43" spans="2:7" x14ac:dyDescent="0.25">
      <c r="B43" s="44">
        <v>74.400000000000006</v>
      </c>
      <c r="C43" s="45">
        <v>327.60000000000201</v>
      </c>
      <c r="D43" s="38">
        <v>119.058606956554</v>
      </c>
      <c r="E43" s="25">
        <f t="shared" si="0"/>
        <v>2.7515860329152635</v>
      </c>
      <c r="F43" s="26">
        <f t="shared" si="1"/>
        <v>2731.1783157595873</v>
      </c>
      <c r="G43" s="27">
        <f t="shared" si="2"/>
        <v>8.3369301457862353</v>
      </c>
    </row>
    <row r="44" spans="2:7" x14ac:dyDescent="0.25">
      <c r="B44" s="44">
        <v>74.599999999999994</v>
      </c>
      <c r="C44" s="45">
        <v>345.300000000002</v>
      </c>
      <c r="D44" s="38">
        <v>123.07855720500299</v>
      </c>
      <c r="E44" s="25">
        <f t="shared" si="0"/>
        <v>2.8055252502258452</v>
      </c>
      <c r="F44" s="26">
        <f t="shared" si="1"/>
        <v>2916.2413566540354</v>
      </c>
      <c r="G44" s="27">
        <f t="shared" si="2"/>
        <v>8.4455295588010966</v>
      </c>
    </row>
    <row r="45" spans="2:7" x14ac:dyDescent="0.25">
      <c r="B45" s="44">
        <v>74.8</v>
      </c>
      <c r="C45" s="45">
        <v>363.00000000000301</v>
      </c>
      <c r="D45" s="38">
        <v>127.09850745345101</v>
      </c>
      <c r="E45" s="25">
        <f t="shared" si="0"/>
        <v>2.8560524216458592</v>
      </c>
      <c r="F45" s="26">
        <f t="shared" si="1"/>
        <v>3102.4265361464477</v>
      </c>
      <c r="G45" s="27">
        <f t="shared" si="2"/>
        <v>8.5466295761609423</v>
      </c>
    </row>
    <row r="46" spans="2:7" x14ac:dyDescent="0.25">
      <c r="B46" s="44">
        <v>75</v>
      </c>
      <c r="C46" s="45">
        <v>380.70000000000402</v>
      </c>
      <c r="D46" s="38">
        <v>131.11845770189899</v>
      </c>
      <c r="E46" s="25">
        <f t="shared" si="0"/>
        <v>2.9034813760968325</v>
      </c>
      <c r="F46" s="26">
        <f t="shared" si="1"/>
        <v>3289.6245823034983</v>
      </c>
      <c r="G46" s="27">
        <f t="shared" si="2"/>
        <v>8.6409891838809134</v>
      </c>
    </row>
    <row r="47" spans="2:7" x14ac:dyDescent="0.25">
      <c r="B47" s="44">
        <v>75.2</v>
      </c>
      <c r="C47" s="45">
        <v>398.40000000000498</v>
      </c>
      <c r="D47" s="38">
        <v>135.13840795034699</v>
      </c>
      <c r="E47" s="25">
        <f t="shared" si="0"/>
        <v>2.9480886007358209</v>
      </c>
      <c r="F47" s="26">
        <f t="shared" si="1"/>
        <v>3477.7400426286763</v>
      </c>
      <c r="G47" s="27">
        <f t="shared" si="2"/>
        <v>8.7292671752726729</v>
      </c>
    </row>
    <row r="49" spans="2:2" x14ac:dyDescent="0.25">
      <c r="B49" s="46" t="s">
        <v>35</v>
      </c>
    </row>
  </sheetData>
  <sheetProtection sheet="1" objects="1" scenarios="1" selectLockedCells="1"/>
  <mergeCells count="2">
    <mergeCell ref="B9:B10"/>
    <mergeCell ref="I9:J9"/>
  </mergeCells>
  <pageMargins left="0.7" right="0.7" top="1.25" bottom="0.75" header="0.3" footer="0.3"/>
  <pageSetup orientation="portrait" r:id="rId1"/>
  <headerFooter>
    <oddHeader>&amp;L&amp;G&amp;C&amp;11        
Manning's Equation 
for Open Channel Flow
&amp;"Arial,Bold"&amp;10Irregular Section&amp;R&amp;8MDNRCS-ENG&amp;"Arial,Bold"
Ver 1.0
 03/2020&amp;"Arial,Regular"
Sheet 1 of 1</oddHeader>
    <oddFooter>&amp;L&amp;9&amp;A&amp;R&amp;9&amp;F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48CFB4-C9D1-4773-8E96-B4C45E4ABD3D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9e9cc577-1c42-4ca9-b526-dc9ef4f3583b"/>
    <ds:schemaRef ds:uri="http://purl.org/dc/elements/1.1/"/>
    <ds:schemaRef ds:uri="http://schemas.openxmlformats.org/package/2006/metadata/core-properties"/>
    <ds:schemaRef ds:uri="fc42cbfa-5a00-4c34-a641-8631d52a3b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A547CC-CBBF-4EE5-9442-FFE9681B41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9B0FEC-A392-46E8-B999-E02CF62BE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Trapezoidal Section</vt:lpstr>
      <vt:lpstr>User-Input Irregular Geometry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Dieguez, Jacob - NRCS, Annapolis, MD</dc:creator>
  <cp:lastModifiedBy>Dieguez, Jacob - NRCS, Annapolis, MD</cp:lastModifiedBy>
  <dcterms:created xsi:type="dcterms:W3CDTF">2020-03-27T16:52:39Z</dcterms:created>
  <dcterms:modified xsi:type="dcterms:W3CDTF">2020-05-14T16:26:05Z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0x010100130DE81FE51F2B4E923035298591B0DB</vt:lpwstr>
  </property>
</Properties>
</file>