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acob.dieguez\OneDrive - USDA\SO Engineering\Design Spreadsheets\Hydraulics\Roof Runoff\"/>
    </mc:Choice>
  </mc:AlternateContent>
  <xr:revisionPtr revIDLastSave="73" documentId="13_ncr:1_{0235678B-8406-4CAD-BC39-510745DE885A}" xr6:coauthVersionLast="44" xr6:coauthVersionMax="44" xr10:uidLastSave="{1F51AD50-86AC-4113-8DE7-965EF524EB13}"/>
  <bookViews>
    <workbookView xWindow="-108" yWindow="-108" windowWidth="23256" windowHeight="12720" xr2:uid="{00000000-000D-0000-FFFF-FFFF00000000}"/>
  </bookViews>
  <sheets>
    <sheet name="Roof Gutter" sheetId="1" r:id="rId1"/>
    <sheet name="Aluminum K-Style" sheetId="2" r:id="rId2"/>
  </sheets>
  <definedNames>
    <definedName name="A" comment="area, sf, pipe flow">#REF!</definedName>
    <definedName name="A_5inAlum" comment="5&quot; top width; K-Style Gutter, area">'Aluminum K-Style'!$C$3</definedName>
    <definedName name="A_6inAlum">'Aluminum K-Style'!$C$28</definedName>
    <definedName name="A_7inAlum">'Aluminum K-Style'!$C$53</definedName>
    <definedName name="A_pipe">#REF!</definedName>
    <definedName name="d" comment="diameter, in, pipe flow">#REF!</definedName>
    <definedName name="D_pipe">#REF!</definedName>
    <definedName name="n" comment="Manning's n-value, pipe gravity flow">#REF!</definedName>
    <definedName name="n_Alum">'Aluminum K-Style'!$C$5</definedName>
    <definedName name="n_pipe">#REF!</definedName>
    <definedName name="_xlnm.Print_Area" localSheetId="1">'Aluminum K-Style'!$A$1:$O$74</definedName>
    <definedName name="R_h">#REF!</definedName>
    <definedName name="Rh" comment="hydraulic radius, ft, pipe flow">#REF!</definedName>
    <definedName name="S" comment="S, ft/ft, gravity flow">#REF!</definedName>
    <definedName name="S_pipe">#REF!</definedName>
    <definedName name="V_pipe">#REF!</definedName>
    <definedName name="WP" comment="wetted perimeter, ft, pipe flow">#REF!</definedName>
    <definedName name="WP_5inAlum">'Aluminum K-Style'!$C$4</definedName>
    <definedName name="WP_6inAlum">'Aluminum K-Style'!$C$29</definedName>
    <definedName name="WP_7inAlum">'Aluminum K-Style'!$C$54</definedName>
    <definedName name="WP_pi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14" i="1"/>
  <c r="D14" i="1" s="1"/>
  <c r="C13" i="1"/>
  <c r="D13" i="1" s="1"/>
  <c r="C55" i="2" l="1"/>
  <c r="C30" i="2"/>
  <c r="C73" i="2"/>
  <c r="D73" i="2" s="1"/>
  <c r="C72" i="2"/>
  <c r="D72" i="2" s="1"/>
  <c r="C71" i="2"/>
  <c r="D71" i="2" s="1"/>
  <c r="C70" i="2"/>
  <c r="D70" i="2" s="1"/>
  <c r="C69" i="2"/>
  <c r="D69" i="2" s="1"/>
  <c r="C68" i="2"/>
  <c r="D68" i="2" s="1"/>
  <c r="C67" i="2"/>
  <c r="D67" i="2" s="1"/>
  <c r="C66" i="2"/>
  <c r="D66" i="2" s="1"/>
  <c r="C65" i="2"/>
  <c r="D65" i="2" s="1"/>
  <c r="C64" i="2"/>
  <c r="D64" i="2" s="1"/>
  <c r="C63" i="2"/>
  <c r="D63" i="2" s="1"/>
  <c r="C62" i="2"/>
  <c r="D62" i="2" s="1"/>
  <c r="C61" i="2"/>
  <c r="D61" i="2" s="1"/>
  <c r="C60" i="2"/>
  <c r="D60" i="2" s="1"/>
  <c r="C59" i="2"/>
  <c r="D59" i="2" s="1"/>
  <c r="C58" i="2"/>
  <c r="D58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</calcChain>
</file>

<file path=xl/sharedStrings.xml><?xml version="1.0" encoding="utf-8"?>
<sst xmlns="http://schemas.openxmlformats.org/spreadsheetml/2006/main" count="49" uniqueCount="24">
  <si>
    <t>ft</t>
  </si>
  <si>
    <t>Pitch in:</t>
  </si>
  <si>
    <t>Gutter:</t>
  </si>
  <si>
    <t>Area =</t>
  </si>
  <si>
    <t>WP =</t>
  </si>
  <si>
    <t>n =</t>
  </si>
  <si>
    <t>sf</t>
  </si>
  <si>
    <t>-</t>
  </si>
  <si>
    <t>County</t>
  </si>
  <si>
    <t>State</t>
  </si>
  <si>
    <t>Project</t>
  </si>
  <si>
    <t>Co.</t>
  </si>
  <si>
    <t>User:</t>
  </si>
  <si>
    <r>
      <t xml:space="preserve">S </t>
    </r>
    <r>
      <rPr>
        <sz val="9"/>
        <color theme="1"/>
        <rFont val="Arial"/>
        <family val="2"/>
      </rPr>
      <t>(ft/ft)</t>
    </r>
  </si>
  <si>
    <r>
      <t xml:space="preserve">Q </t>
    </r>
    <r>
      <rPr>
        <sz val="9"/>
        <color theme="1"/>
        <rFont val="Arial"/>
        <family val="2"/>
      </rPr>
      <t>(cfs)</t>
    </r>
  </si>
  <si>
    <t>INPUT</t>
  </si>
  <si>
    <t>Manning's Equation</t>
  </si>
  <si>
    <t>5" Top Width; K-Style Gutter (Alum.)</t>
  </si>
  <si>
    <t>6" Top Width; K-Style Gutter (Alum.)</t>
  </si>
  <si>
    <t>7" Top Width; K-Style Gutter (Alum.)</t>
  </si>
  <si>
    <t>Designed By</t>
  </si>
  <si>
    <t>Date</t>
  </si>
  <si>
    <t>Checked By: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</si>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</sst>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&quot;''&quot;"/>
    <numFmt numFmtId="165" formatCode="0.0000"/>
    <numFmt numFmtId="166" formatCode="0.00000"/>
    <numFmt numFmtId="167" formatCode="0.000"/>
  </numFmts>
  <fonts count="11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 tint="0.34998626667073579"/>
      <name val="Arial"/>
      <family val="2"/>
    </font>
    <font>
      <sz val="10"/>
      <color theme="1" tint="0.249977111117893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167" fontId="3" fillId="0" borderId="0" xfId="0" applyNumberFormat="1" applyFont="1"/>
    <xf numFmtId="0" fontId="3" fillId="3" borderId="1" xfId="0" applyFont="1" applyFill="1" applyBorder="1" applyAlignment="1" applyProtection="1">
      <alignment horizontal="left" indent="1"/>
      <protection locked="0"/>
    </xf>
    <xf numFmtId="0" fontId="3" fillId="3" borderId="17" xfId="0" applyFont="1" applyFill="1" applyBorder="1" applyAlignment="1" applyProtection="1">
      <alignment horizontal="left" indent="1"/>
      <protection locked="0"/>
    </xf>
    <xf numFmtId="0" fontId="3" fillId="3" borderId="18" xfId="0" applyFont="1" applyFill="1" applyBorder="1" applyAlignment="1" applyProtection="1">
      <alignment horizontal="left" indent="1"/>
      <protection locked="0"/>
    </xf>
    <xf numFmtId="0" fontId="4" fillId="3" borderId="2" xfId="0" applyFont="1" applyFill="1" applyBorder="1" applyAlignment="1" applyProtection="1">
      <alignment horizontal="right"/>
      <protection locked="0"/>
    </xf>
    <xf numFmtId="164" fontId="3" fillId="4" borderId="3" xfId="0" applyNumberFormat="1" applyFont="1" applyFill="1" applyBorder="1" applyProtection="1"/>
    <xf numFmtId="166" fontId="3" fillId="4" borderId="3" xfId="0" applyNumberFormat="1" applyFont="1" applyFill="1" applyBorder="1" applyProtection="1"/>
    <xf numFmtId="167" fontId="3" fillId="4" borderId="3" xfId="0" applyNumberFormat="1" applyFont="1" applyFill="1" applyBorder="1" applyProtection="1"/>
    <xf numFmtId="164" fontId="3" fillId="0" borderId="1" xfId="0" applyNumberFormat="1" applyFont="1" applyFill="1" applyBorder="1" applyProtection="1"/>
    <xf numFmtId="166" fontId="4" fillId="0" borderId="1" xfId="0" applyNumberFormat="1" applyFont="1" applyFill="1" applyBorder="1" applyAlignment="1" applyProtection="1">
      <alignment horizontal="right"/>
    </xf>
    <xf numFmtId="167" fontId="4" fillId="0" borderId="1" xfId="0" applyNumberFormat="1" applyFont="1" applyFill="1" applyBorder="1" applyAlignment="1" applyProtection="1">
      <alignment horizontal="right"/>
    </xf>
    <xf numFmtId="166" fontId="3" fillId="0" borderId="1" xfId="0" applyNumberFormat="1" applyFont="1" applyFill="1" applyBorder="1" applyProtection="1"/>
    <xf numFmtId="167" fontId="3" fillId="0" borderId="1" xfId="0" applyNumberFormat="1" applyFont="1" applyFill="1" applyBorder="1" applyProtection="1"/>
    <xf numFmtId="164" fontId="3" fillId="0" borderId="2" xfId="0" applyNumberFormat="1" applyFont="1" applyFill="1" applyBorder="1" applyProtection="1"/>
    <xf numFmtId="166" fontId="3" fillId="0" borderId="2" xfId="0" applyNumberFormat="1" applyFont="1" applyFill="1" applyBorder="1" applyProtection="1"/>
    <xf numFmtId="167" fontId="3" fillId="0" borderId="2" xfId="0" applyNumberFormat="1" applyFont="1" applyFill="1" applyBorder="1" applyProtection="1"/>
    <xf numFmtId="164" fontId="3" fillId="3" borderId="8" xfId="0" applyNumberFormat="1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0" borderId="1" xfId="0" applyNumberFormat="1" applyFont="1" applyFill="1" applyBorder="1"/>
    <xf numFmtId="166" fontId="4" fillId="0" borderId="1" xfId="0" applyNumberFormat="1" applyFont="1" applyFill="1" applyBorder="1" applyAlignment="1">
      <alignment horizontal="right"/>
    </xf>
    <xf numFmtId="167" fontId="4" fillId="0" borderId="1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left"/>
    </xf>
    <xf numFmtId="165" fontId="3" fillId="5" borderId="1" xfId="0" applyNumberFormat="1" applyFont="1" applyFill="1" applyBorder="1" applyAlignment="1">
      <alignment horizontal="right"/>
    </xf>
    <xf numFmtId="0" fontId="3" fillId="5" borderId="7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0" fillId="0" borderId="0" xfId="0" applyProtection="1"/>
    <xf numFmtId="0" fontId="10" fillId="0" borderId="0" xfId="0" applyFont="1" applyFill="1" applyBorder="1" applyAlignment="1" applyProtection="1">
      <alignment horizontal="right"/>
    </xf>
    <xf numFmtId="0" fontId="6" fillId="5" borderId="19" xfId="0" applyFont="1" applyFill="1" applyBorder="1" applyAlignment="1" applyProtection="1">
      <alignment horizontal="right"/>
    </xf>
    <xf numFmtId="0" fontId="3" fillId="5" borderId="20" xfId="0" applyFont="1" applyFill="1" applyBorder="1" applyProtection="1"/>
    <xf numFmtId="0" fontId="6" fillId="5" borderId="21" xfId="0" applyFont="1" applyFill="1" applyBorder="1" applyAlignment="1" applyProtection="1">
      <alignment horizontal="right"/>
    </xf>
    <xf numFmtId="0" fontId="3" fillId="5" borderId="22" xfId="0" applyFont="1" applyFill="1" applyBorder="1" applyProtection="1"/>
    <xf numFmtId="0" fontId="9" fillId="2" borderId="9" xfId="0" applyFont="1" applyFill="1" applyBorder="1" applyProtection="1"/>
    <xf numFmtId="0" fontId="7" fillId="2" borderId="10" xfId="0" applyFont="1" applyFill="1" applyBorder="1" applyProtection="1"/>
    <xf numFmtId="0" fontId="7" fillId="2" borderId="11" xfId="0" applyFont="1" applyFill="1" applyBorder="1" applyAlignment="1" applyProtection="1">
      <alignment horizontal="center"/>
    </xf>
    <xf numFmtId="0" fontId="8" fillId="2" borderId="12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>
      <alignment wrapText="1"/>
    </xf>
    <xf numFmtId="0" fontId="8" fillId="2" borderId="13" xfId="0" applyFont="1" applyFill="1" applyBorder="1" applyAlignment="1" applyProtection="1">
      <alignment wrapText="1"/>
    </xf>
    <xf numFmtId="0" fontId="6" fillId="5" borderId="23" xfId="0" applyFont="1" applyFill="1" applyBorder="1" applyAlignment="1" applyProtection="1">
      <alignment horizontal="right"/>
    </xf>
    <xf numFmtId="0" fontId="3" fillId="5" borderId="24" xfId="0" applyFont="1" applyFill="1" applyBorder="1" applyProtection="1"/>
    <xf numFmtId="0" fontId="3" fillId="0" borderId="0" xfId="0" applyFont="1" applyProtection="1"/>
    <xf numFmtId="0" fontId="3" fillId="4" borderId="2" xfId="0" applyFont="1" applyFill="1" applyBorder="1" applyAlignment="1" applyProtection="1">
      <alignment horizontal="right"/>
    </xf>
    <xf numFmtId="0" fontId="8" fillId="2" borderId="14" xfId="0" applyFont="1" applyFill="1" applyBorder="1" applyAlignment="1" applyProtection="1">
      <alignment wrapText="1"/>
    </xf>
    <xf numFmtId="0" fontId="8" fillId="2" borderId="15" xfId="0" applyFont="1" applyFill="1" applyBorder="1" applyAlignment="1" applyProtection="1">
      <alignment wrapText="1"/>
    </xf>
    <xf numFmtId="0" fontId="8" fillId="2" borderId="16" xfId="0" applyFont="1" applyFill="1" applyBorder="1" applyAlignment="1" applyProtection="1">
      <alignment wrapText="1"/>
    </xf>
    <xf numFmtId="0" fontId="5" fillId="4" borderId="2" xfId="0" applyFont="1" applyFill="1" applyBorder="1" applyAlignment="1" applyProtection="1">
      <alignment horizontal="left"/>
    </xf>
    <xf numFmtId="0" fontId="0" fillId="3" borderId="1" xfId="0" applyFill="1" applyBorder="1" applyProtection="1"/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66" fontId="0" fillId="0" borderId="0" xfId="0" applyNumberFormat="1" applyProtection="1"/>
    <xf numFmtId="167" fontId="0" fillId="0" borderId="0" xfId="0" applyNumberFormat="1" applyProtection="1"/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  <color rgb="FFEAEAEA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Gutter Slope vs. Flow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9453401658126"/>
          <c:y val="0.12945898778359513"/>
          <c:w val="0.82565262675498896"/>
          <c:h val="0.7155556471671407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'Roof Gutter'!$D$10:$D$12</c:f>
              <c:strCache>
                <c:ptCount val="3"/>
                <c:pt idx="1">
                  <c:v>ft</c:v>
                </c:pt>
                <c:pt idx="2">
                  <c:v>Q (cfs)</c:v>
                </c:pt>
              </c:strCache>
            </c:strRef>
          </c:tx>
          <c:spPr>
            <a:ln w="1270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2700" cap="flat" cmpd="sng" algn="ctr">
                <a:solidFill>
                  <a:schemeClr val="accent5"/>
                </a:solidFill>
                <a:prstDash val="solid"/>
                <a:miter lim="800000"/>
              </a:ln>
              <a:effectLst/>
            </c:spPr>
          </c:marker>
          <c:xVal>
            <c:numRef>
              <c:f>'Roof Gutter'!$C$13:$C$28</c:f>
            </c:numRef>
          </c:xVal>
          <c:yVal>
            <c:numRef>
              <c:f>'Roof Gutter'!$D$13:$D$28</c:f>
              <c:numCache>
                <c:formatCode>0.000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08-42D3-A854-D418C7864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92608"/>
        <c:axId val="162793000"/>
      </c:scatterChart>
      <c:valAx>
        <c:axId val="16279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 (ft/ft)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93000"/>
        <c:crosses val="autoZero"/>
        <c:crossBetween val="midCat"/>
      </c:valAx>
      <c:valAx>
        <c:axId val="16279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9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5"</a:t>
            </a:r>
            <a:r>
              <a:rPr lang="en-US" baseline="0"/>
              <a:t> K-Style, Aluminum Gutter :: Slope vs. Flow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Slope (S)</c:v>
          </c:tx>
          <c:spPr>
            <a:ln w="1270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27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xVal>
            <c:numRef>
              <c:f>'Aluminum K-Style'!$C$8:$C$23</c:f>
              <c:numCache>
                <c:formatCode>0.00000</c:formatCode>
                <c:ptCount val="16"/>
                <c:pt idx="0">
                  <c:v>4.1666666666666664E-4</c:v>
                </c:pt>
                <c:pt idx="1">
                  <c:v>8.3333333333333328E-4</c:v>
                </c:pt>
                <c:pt idx="2">
                  <c:v>1.25E-3</c:v>
                </c:pt>
                <c:pt idx="3">
                  <c:v>1.6666666666666666E-3</c:v>
                </c:pt>
                <c:pt idx="4">
                  <c:v>2.0833333333333333E-3</c:v>
                </c:pt>
                <c:pt idx="5">
                  <c:v>2.5000000000000001E-3</c:v>
                </c:pt>
                <c:pt idx="6">
                  <c:v>2.9166666666666668E-3</c:v>
                </c:pt>
                <c:pt idx="7">
                  <c:v>3.3333333333333331E-3</c:v>
                </c:pt>
                <c:pt idx="8">
                  <c:v>4.1666666666666666E-3</c:v>
                </c:pt>
                <c:pt idx="9">
                  <c:v>5.0000000000000001E-3</c:v>
                </c:pt>
                <c:pt idx="10">
                  <c:v>5.8333333333333336E-3</c:v>
                </c:pt>
                <c:pt idx="11">
                  <c:v>6.6666666666666662E-3</c:v>
                </c:pt>
                <c:pt idx="12">
                  <c:v>7.4999999999999997E-3</c:v>
                </c:pt>
                <c:pt idx="13">
                  <c:v>8.3333333333333332E-3</c:v>
                </c:pt>
                <c:pt idx="14">
                  <c:v>9.1666666666666667E-3</c:v>
                </c:pt>
                <c:pt idx="15">
                  <c:v>0.01</c:v>
                </c:pt>
              </c:numCache>
            </c:numRef>
          </c:xVal>
          <c:yVal>
            <c:numRef>
              <c:f>'Aluminum K-Style'!$D$8:$D$23</c:f>
              <c:numCache>
                <c:formatCode>0.000</c:formatCode>
                <c:ptCount val="16"/>
                <c:pt idx="0">
                  <c:v>6.2E-2</c:v>
                </c:pt>
                <c:pt idx="1">
                  <c:v>8.6999999999999994E-2</c:v>
                </c:pt>
                <c:pt idx="2">
                  <c:v>0.106</c:v>
                </c:pt>
                <c:pt idx="3">
                  <c:v>0.123</c:v>
                </c:pt>
                <c:pt idx="4">
                  <c:v>0.13700000000000001</c:v>
                </c:pt>
                <c:pt idx="5">
                  <c:v>0.15</c:v>
                </c:pt>
                <c:pt idx="6">
                  <c:v>0.16200000000000001</c:v>
                </c:pt>
                <c:pt idx="7">
                  <c:v>0.17299999999999999</c:v>
                </c:pt>
                <c:pt idx="8">
                  <c:v>0.19400000000000001</c:v>
                </c:pt>
                <c:pt idx="9">
                  <c:v>0.21199999999999999</c:v>
                </c:pt>
                <c:pt idx="10">
                  <c:v>0.22900000000000001</c:v>
                </c:pt>
                <c:pt idx="11">
                  <c:v>0.245</c:v>
                </c:pt>
                <c:pt idx="12">
                  <c:v>0.26</c:v>
                </c:pt>
                <c:pt idx="13">
                  <c:v>0.27400000000000002</c:v>
                </c:pt>
                <c:pt idx="14">
                  <c:v>0.28699999999999998</c:v>
                </c:pt>
                <c:pt idx="15">
                  <c:v>0.3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55-43FA-8920-9D00DE318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93784"/>
        <c:axId val="162794176"/>
      </c:scatterChart>
      <c:valAx>
        <c:axId val="162793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 (ft/ft)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94176"/>
        <c:crosses val="autoZero"/>
        <c:crossBetween val="midCat"/>
      </c:valAx>
      <c:valAx>
        <c:axId val="1627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93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6"</a:t>
            </a:r>
            <a:r>
              <a:rPr lang="en-US" baseline="0"/>
              <a:t> K-Style, Aluminum Gutter :: Slope vs. Flow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270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2700" cap="flat" cmpd="sng" algn="ctr">
                <a:solidFill>
                  <a:schemeClr val="accent5"/>
                </a:solidFill>
                <a:prstDash val="solid"/>
                <a:miter lim="800000"/>
              </a:ln>
              <a:effectLst/>
            </c:spPr>
          </c:marker>
          <c:xVal>
            <c:numRef>
              <c:f>'Aluminum K-Style'!$C$33:$C$48</c:f>
              <c:numCache>
                <c:formatCode>0.00000</c:formatCode>
                <c:ptCount val="16"/>
                <c:pt idx="0">
                  <c:v>4.1666666666666664E-4</c:v>
                </c:pt>
                <c:pt idx="1">
                  <c:v>8.3333333333333328E-4</c:v>
                </c:pt>
                <c:pt idx="2">
                  <c:v>1.25E-3</c:v>
                </c:pt>
                <c:pt idx="3">
                  <c:v>1.6666666666666666E-3</c:v>
                </c:pt>
                <c:pt idx="4">
                  <c:v>2.0833333333333333E-3</c:v>
                </c:pt>
                <c:pt idx="5">
                  <c:v>2.5000000000000001E-3</c:v>
                </c:pt>
                <c:pt idx="6">
                  <c:v>2.9166666666666668E-3</c:v>
                </c:pt>
                <c:pt idx="7">
                  <c:v>3.3333333333333331E-3</c:v>
                </c:pt>
                <c:pt idx="8">
                  <c:v>4.1666666666666666E-3</c:v>
                </c:pt>
                <c:pt idx="9">
                  <c:v>5.0000000000000001E-3</c:v>
                </c:pt>
                <c:pt idx="10">
                  <c:v>5.8333333333333336E-3</c:v>
                </c:pt>
                <c:pt idx="11">
                  <c:v>6.6666666666666662E-3</c:v>
                </c:pt>
                <c:pt idx="12">
                  <c:v>7.4999999999999997E-3</c:v>
                </c:pt>
                <c:pt idx="13">
                  <c:v>8.3333333333333332E-3</c:v>
                </c:pt>
                <c:pt idx="14">
                  <c:v>9.1666666666666667E-3</c:v>
                </c:pt>
                <c:pt idx="15">
                  <c:v>0.01</c:v>
                </c:pt>
              </c:numCache>
            </c:numRef>
          </c:xVal>
          <c:yVal>
            <c:numRef>
              <c:f>'Aluminum K-Style'!$D$33:$D$48</c:f>
              <c:numCache>
                <c:formatCode>0.000</c:formatCode>
                <c:ptCount val="16"/>
                <c:pt idx="0">
                  <c:v>0.104</c:v>
                </c:pt>
                <c:pt idx="1">
                  <c:v>0.14699999999999999</c:v>
                </c:pt>
                <c:pt idx="2">
                  <c:v>0.18</c:v>
                </c:pt>
                <c:pt idx="3">
                  <c:v>0.20799999999999999</c:v>
                </c:pt>
                <c:pt idx="4">
                  <c:v>0.23300000000000001</c:v>
                </c:pt>
                <c:pt idx="5">
                  <c:v>0.255</c:v>
                </c:pt>
                <c:pt idx="6">
                  <c:v>0.27500000000000002</c:v>
                </c:pt>
                <c:pt idx="7">
                  <c:v>0.29399999999999998</c:v>
                </c:pt>
                <c:pt idx="8">
                  <c:v>0.32900000000000001</c:v>
                </c:pt>
                <c:pt idx="9">
                  <c:v>0.36</c:v>
                </c:pt>
                <c:pt idx="10">
                  <c:v>0.38900000000000001</c:v>
                </c:pt>
                <c:pt idx="11">
                  <c:v>0.41599999999999998</c:v>
                </c:pt>
                <c:pt idx="12">
                  <c:v>0.441</c:v>
                </c:pt>
                <c:pt idx="13">
                  <c:v>0.46500000000000002</c:v>
                </c:pt>
                <c:pt idx="14">
                  <c:v>0.48799999999999999</c:v>
                </c:pt>
                <c:pt idx="15">
                  <c:v>0.51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20-48F7-BB65-E9A55B2D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94960"/>
        <c:axId val="162795352"/>
      </c:scatterChart>
      <c:valAx>
        <c:axId val="16279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 (ft/ft)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95352"/>
        <c:crosses val="autoZero"/>
        <c:crossBetween val="midCat"/>
      </c:valAx>
      <c:valAx>
        <c:axId val="16279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94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7"</a:t>
            </a:r>
            <a:r>
              <a:rPr lang="en-US" baseline="0"/>
              <a:t> K-Style, Aluminum Gutter :: Slope vs. Flow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270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</c:marker>
          <c:xVal>
            <c:numRef>
              <c:f>'Aluminum K-Style'!$C$58:$C$73</c:f>
              <c:numCache>
                <c:formatCode>0.00000</c:formatCode>
                <c:ptCount val="16"/>
                <c:pt idx="0">
                  <c:v>4.1666666666666664E-4</c:v>
                </c:pt>
                <c:pt idx="1">
                  <c:v>8.3333333333333328E-4</c:v>
                </c:pt>
                <c:pt idx="2">
                  <c:v>1.25E-3</c:v>
                </c:pt>
                <c:pt idx="3">
                  <c:v>1.6666666666666666E-3</c:v>
                </c:pt>
                <c:pt idx="4">
                  <c:v>2.0833333333333333E-3</c:v>
                </c:pt>
                <c:pt idx="5">
                  <c:v>2.5000000000000001E-3</c:v>
                </c:pt>
                <c:pt idx="6">
                  <c:v>2.9166666666666668E-3</c:v>
                </c:pt>
                <c:pt idx="7">
                  <c:v>3.3333333333333331E-3</c:v>
                </c:pt>
                <c:pt idx="8">
                  <c:v>4.1666666666666666E-3</c:v>
                </c:pt>
                <c:pt idx="9">
                  <c:v>5.0000000000000001E-3</c:v>
                </c:pt>
                <c:pt idx="10">
                  <c:v>5.8333333333333336E-3</c:v>
                </c:pt>
                <c:pt idx="11">
                  <c:v>6.6666666666666662E-3</c:v>
                </c:pt>
                <c:pt idx="12">
                  <c:v>7.4999999999999997E-3</c:v>
                </c:pt>
                <c:pt idx="13">
                  <c:v>8.3333333333333332E-3</c:v>
                </c:pt>
                <c:pt idx="14">
                  <c:v>9.1666666666666667E-3</c:v>
                </c:pt>
                <c:pt idx="15">
                  <c:v>0.01</c:v>
                </c:pt>
              </c:numCache>
            </c:numRef>
          </c:xVal>
          <c:yVal>
            <c:numRef>
              <c:f>'Aluminum K-Style'!$D$58:$D$73</c:f>
              <c:numCache>
                <c:formatCode>0.000</c:formatCode>
                <c:ptCount val="16"/>
                <c:pt idx="0">
                  <c:v>0.17799999999999999</c:v>
                </c:pt>
                <c:pt idx="1">
                  <c:v>0.251</c:v>
                </c:pt>
                <c:pt idx="2">
                  <c:v>0.308</c:v>
                </c:pt>
                <c:pt idx="3">
                  <c:v>0.35499999999999998</c:v>
                </c:pt>
                <c:pt idx="4">
                  <c:v>0.39700000000000002</c:v>
                </c:pt>
                <c:pt idx="5">
                  <c:v>0.435</c:v>
                </c:pt>
                <c:pt idx="6">
                  <c:v>0.47</c:v>
                </c:pt>
                <c:pt idx="7">
                  <c:v>0.502</c:v>
                </c:pt>
                <c:pt idx="8">
                  <c:v>0.56100000000000005</c:v>
                </c:pt>
                <c:pt idx="9">
                  <c:v>0.61499999999999999</c:v>
                </c:pt>
                <c:pt idx="10">
                  <c:v>0.66400000000000003</c:v>
                </c:pt>
                <c:pt idx="11">
                  <c:v>0.71</c:v>
                </c:pt>
                <c:pt idx="12">
                  <c:v>0.753</c:v>
                </c:pt>
                <c:pt idx="13">
                  <c:v>0.79300000000000004</c:v>
                </c:pt>
                <c:pt idx="14">
                  <c:v>0.83199999999999996</c:v>
                </c:pt>
                <c:pt idx="15">
                  <c:v>0.86899999999999999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24-4F50-B1EB-B3093AA8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96136"/>
        <c:axId val="162796528"/>
      </c:scatterChart>
      <c:valAx>
        <c:axId val="16279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 (ft/ft)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96528"/>
        <c:crosses val="autoZero"/>
        <c:crossBetween val="midCat"/>
      </c:valAx>
      <c:valAx>
        <c:axId val="16279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96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30</xdr:row>
      <xdr:rowOff>95250</xdr:rowOff>
    </xdr:from>
    <xdr:to>
      <xdr:col>10</xdr:col>
      <xdr:colOff>428624</xdr:colOff>
      <xdr:row>50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152400</xdr:colOff>
      <xdr:row>4</xdr:row>
      <xdr:rowOff>152401</xdr:rowOff>
    </xdr:from>
    <xdr:ext cx="3023520" cy="4572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F6096C8-E707-4957-BED3-8DD0BA52B057}"/>
                </a:ext>
              </a:extLst>
            </xdr:cNvPr>
            <xdr:cNvSpPr txBox="1"/>
          </xdr:nvSpPr>
          <xdr:spPr>
            <a:xfrm>
              <a:off x="3314700" y="819151"/>
              <a:ext cx="3023520" cy="4572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1.486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𝑔𝑢𝑡𝑡𝑒𝑟</m:t>
                            </m:r>
                          </m:sub>
                        </m:sSub>
                      </m:den>
                    </m:f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𝑔𝑢𝑡𝑡𝑒𝑟</m:t>
                            </m:r>
                          </m:sub>
                        </m:sSub>
                      </m:e>
                    </m:d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𝐴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𝑔𝑢𝑡𝑡𝑒𝑟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𝑊𝑃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𝑔𝑢𝑡𝑡𝑒𝑟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2/3</m:t>
                        </m:r>
                      </m:sup>
                    </m:sSup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𝑆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𝑔𝑢𝑡𝑡𝑒𝑟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F6096C8-E707-4957-BED3-8DD0BA52B057}"/>
                </a:ext>
              </a:extLst>
            </xdr:cNvPr>
            <xdr:cNvSpPr txBox="1"/>
          </xdr:nvSpPr>
          <xdr:spPr>
            <a:xfrm>
              <a:off x="3314700" y="819151"/>
              <a:ext cx="3023520" cy="4572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𝑄=1.486/𝑛_𝑔𝑢𝑡𝑡𝑒𝑟 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𝐴_𝑔𝑢𝑡𝑡𝑒𝑟 ) (𝐴_𝑔𝑢𝑡𝑡𝑒𝑟/〖𝑊𝑃〗_𝑔𝑢𝑡𝑡𝑒𝑟 )^(</a:t>
              </a:r>
              <a:r>
                <a:rPr lang="en-US" sz="1100" b="0" i="0">
                  <a:latin typeface="Cambria Math" panose="02040503050406030204" pitchFamily="18" charset="0"/>
                </a:rPr>
                <a:t>2/3)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𝑆_𝑔𝑢𝑡𝑡𝑒𝑟 )^(</a:t>
              </a:r>
              <a:r>
                <a:rPr lang="en-US" sz="1100" b="0" i="0">
                  <a:latin typeface="Cambria Math" panose="02040503050406030204" pitchFamily="18" charset="0"/>
                </a:rPr>
                <a:t>1/2)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5</xdr:col>
      <xdr:colOff>0</xdr:colOff>
      <xdr:row>0</xdr:row>
      <xdr:rowOff>60959</xdr:rowOff>
    </xdr:from>
    <xdr:to>
      <xdr:col>8</xdr:col>
      <xdr:colOff>323850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13FFEBD-3BB5-41AA-8EF8-EBDA8F868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60959"/>
          <a:ext cx="1828800" cy="510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14</xdr:col>
      <xdr:colOff>539750</xdr:colOff>
      <xdr:row>23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26</xdr:row>
      <xdr:rowOff>0</xdr:rowOff>
    </xdr:from>
    <xdr:to>
      <xdr:col>14</xdr:col>
      <xdr:colOff>492126</xdr:colOff>
      <xdr:row>47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51</xdr:row>
      <xdr:rowOff>0</xdr:rowOff>
    </xdr:from>
    <xdr:to>
      <xdr:col>14</xdr:col>
      <xdr:colOff>555625</xdr:colOff>
      <xdr:row>72</xdr:row>
      <xdr:rowOff>111125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7"/>
  <sheetViews>
    <sheetView showGridLines="0" tabSelected="1" view="pageLayout" zoomScaleNormal="100" workbookViewId="0">
      <selection activeCell="C10" sqref="C10:D10"/>
    </sheetView>
  </sheetViews>
  <sheetFormatPr defaultRowHeight="13.8" x14ac:dyDescent="0.3"/>
  <cols>
    <col min="1" max="1" width="8.88671875" style="33"/>
    <col min="2" max="2" width="10.88671875" style="33" customWidth="1"/>
    <col min="3" max="3" width="14" style="33" bestFit="1" customWidth="1"/>
    <col min="4" max="4" width="8.88671875" style="33" customWidth="1"/>
    <col min="5" max="5" width="8.44140625" style="33" customWidth="1"/>
    <col min="6" max="6" width="5.44140625" style="33" customWidth="1"/>
    <col min="7" max="16384" width="8.88671875" style="33"/>
  </cols>
  <sheetData>
    <row r="1" spans="1:11" ht="14.4" thickBot="1" x14ac:dyDescent="0.35"/>
    <row r="2" spans="1:11" x14ac:dyDescent="0.3">
      <c r="A2" s="34"/>
      <c r="B2" s="35" t="s">
        <v>9</v>
      </c>
      <c r="C2" s="4"/>
      <c r="D2" s="36"/>
    </row>
    <row r="3" spans="1:11" x14ac:dyDescent="0.3">
      <c r="A3" s="34"/>
      <c r="B3" s="37" t="s">
        <v>8</v>
      </c>
      <c r="C3" s="3"/>
      <c r="D3" s="38" t="s">
        <v>11</v>
      </c>
    </row>
    <row r="4" spans="1:11" ht="14.4" thickBot="1" x14ac:dyDescent="0.35">
      <c r="A4" s="34"/>
      <c r="B4" s="37" t="s">
        <v>10</v>
      </c>
      <c r="C4" s="3"/>
      <c r="D4" s="38"/>
    </row>
    <row r="5" spans="1:11" x14ac:dyDescent="0.3">
      <c r="A5" s="34"/>
      <c r="B5" s="37" t="s">
        <v>20</v>
      </c>
      <c r="C5" s="3"/>
      <c r="D5" s="38"/>
      <c r="F5" s="39" t="s">
        <v>16</v>
      </c>
      <c r="G5" s="40"/>
      <c r="H5" s="40"/>
      <c r="I5" s="40"/>
      <c r="J5" s="40"/>
      <c r="K5" s="41"/>
    </row>
    <row r="6" spans="1:11" x14ac:dyDescent="0.3">
      <c r="A6" s="34"/>
      <c r="B6" s="37" t="s">
        <v>21</v>
      </c>
      <c r="C6" s="3"/>
      <c r="D6" s="38"/>
      <c r="F6" s="42"/>
      <c r="G6" s="43"/>
      <c r="H6" s="43"/>
      <c r="I6" s="43"/>
      <c r="J6" s="43"/>
      <c r="K6" s="44"/>
    </row>
    <row r="7" spans="1:11" x14ac:dyDescent="0.3">
      <c r="A7" s="34"/>
      <c r="B7" s="37" t="s">
        <v>22</v>
      </c>
      <c r="C7" s="3"/>
      <c r="D7" s="38"/>
      <c r="F7" s="42"/>
      <c r="G7" s="43"/>
      <c r="H7" s="43"/>
      <c r="I7" s="43"/>
      <c r="J7" s="43"/>
      <c r="K7" s="44"/>
    </row>
    <row r="8" spans="1:11" ht="14.4" thickBot="1" x14ac:dyDescent="0.35">
      <c r="A8" s="34"/>
      <c r="B8" s="45" t="s">
        <v>23</v>
      </c>
      <c r="C8" s="5"/>
      <c r="D8" s="46"/>
      <c r="F8" s="49"/>
      <c r="G8" s="50"/>
      <c r="H8" s="50"/>
      <c r="I8" s="50"/>
      <c r="J8" s="50"/>
      <c r="K8" s="51"/>
    </row>
    <row r="9" spans="1:11" x14ac:dyDescent="0.3">
      <c r="B9" s="47"/>
      <c r="C9" s="47"/>
      <c r="D9" s="47"/>
    </row>
    <row r="10" spans="1:11" ht="14.4" thickBot="1" x14ac:dyDescent="0.35">
      <c r="B10" s="48" t="s">
        <v>2</v>
      </c>
      <c r="C10" s="58"/>
      <c r="D10" s="59"/>
      <c r="F10" s="53"/>
      <c r="G10" s="33" t="s">
        <v>15</v>
      </c>
    </row>
    <row r="11" spans="1:11" ht="15" customHeight="1" thickTop="1" thickBot="1" x14ac:dyDescent="0.35">
      <c r="B11" s="48" t="s">
        <v>1</v>
      </c>
      <c r="C11" s="6"/>
      <c r="D11" s="52" t="s">
        <v>0</v>
      </c>
    </row>
    <row r="12" spans="1:11" ht="14.4" thickTop="1" x14ac:dyDescent="0.3">
      <c r="B12" s="10"/>
      <c r="C12" s="11" t="s">
        <v>13</v>
      </c>
      <c r="D12" s="12" t="s">
        <v>14</v>
      </c>
    </row>
    <row r="13" spans="1:11" x14ac:dyDescent="0.3">
      <c r="B13" s="7">
        <v>0.5</v>
      </c>
      <c r="C13" s="8" t="str">
        <f>IF($C$11="","",(B13/12)/$C$11)</f>
        <v/>
      </c>
      <c r="D13" s="9" t="str">
        <f t="shared" ref="D13:D30" si="0">IF($C$10="5'' Alum. K-Style",ROUNDUP((1.486/n_Alum)*(A_5inAlum)*((A_5inAlum/WP_5inAlum)^(2/3))*(C13^0.5),3),IF($C$10="6'' Alum. K-Style",ROUNDUP((1.486/n_Alum)*(A_6inAlum)*((A_6inAlum/WP_6inAlum)^(2/3))*(C13^0.5),3),IF($C$10="7'' Alum. K-Style",ROUNDUP((1.486/n_Alum)*(A_7inAlum)*((A_7inAlum/WP_7inAlum)^(2/3))*(C13^0.5),3),"")))</f>
        <v/>
      </c>
    </row>
    <row r="14" spans="1:11" x14ac:dyDescent="0.3">
      <c r="B14" s="10">
        <v>1</v>
      </c>
      <c r="C14" s="13" t="str">
        <f>IF($C$11="","",(B14/12)/$C$11)</f>
        <v/>
      </c>
      <c r="D14" s="14" t="str">
        <f t="shared" si="0"/>
        <v/>
      </c>
    </row>
    <row r="15" spans="1:11" x14ac:dyDescent="0.3">
      <c r="B15" s="7">
        <v>1.5</v>
      </c>
      <c r="C15" s="8" t="str">
        <f t="shared" ref="C15:C30" si="1">IF($C$11="","",(B15/12)/$C$11)</f>
        <v/>
      </c>
      <c r="D15" s="9" t="str">
        <f t="shared" si="0"/>
        <v/>
      </c>
    </row>
    <row r="16" spans="1:11" x14ac:dyDescent="0.3">
      <c r="B16" s="10">
        <v>2</v>
      </c>
      <c r="C16" s="13" t="str">
        <f t="shared" si="1"/>
        <v/>
      </c>
      <c r="D16" s="14" t="str">
        <f t="shared" si="0"/>
        <v/>
      </c>
    </row>
    <row r="17" spans="1:8" x14ac:dyDescent="0.3">
      <c r="B17" s="7">
        <v>2.5</v>
      </c>
      <c r="C17" s="8" t="str">
        <f t="shared" si="1"/>
        <v/>
      </c>
      <c r="D17" s="9" t="str">
        <f t="shared" si="0"/>
        <v/>
      </c>
    </row>
    <row r="18" spans="1:8" x14ac:dyDescent="0.3">
      <c r="B18" s="10">
        <v>3</v>
      </c>
      <c r="C18" s="13" t="str">
        <f t="shared" si="1"/>
        <v/>
      </c>
      <c r="D18" s="14" t="str">
        <f t="shared" si="0"/>
        <v/>
      </c>
    </row>
    <row r="19" spans="1:8" x14ac:dyDescent="0.3">
      <c r="B19" s="7">
        <v>3.5</v>
      </c>
      <c r="C19" s="8" t="str">
        <f t="shared" si="1"/>
        <v/>
      </c>
      <c r="D19" s="9" t="str">
        <f t="shared" si="0"/>
        <v/>
      </c>
    </row>
    <row r="20" spans="1:8" x14ac:dyDescent="0.3">
      <c r="B20" s="10">
        <v>4</v>
      </c>
      <c r="C20" s="13" t="str">
        <f t="shared" si="1"/>
        <v/>
      </c>
      <c r="D20" s="14" t="str">
        <f t="shared" si="0"/>
        <v/>
      </c>
    </row>
    <row r="21" spans="1:8" x14ac:dyDescent="0.3">
      <c r="B21" s="7">
        <v>5</v>
      </c>
      <c r="C21" s="8" t="str">
        <f t="shared" si="1"/>
        <v/>
      </c>
      <c r="D21" s="9" t="str">
        <f t="shared" si="0"/>
        <v/>
      </c>
    </row>
    <row r="22" spans="1:8" x14ac:dyDescent="0.3">
      <c r="B22" s="10">
        <v>6</v>
      </c>
      <c r="C22" s="13" t="str">
        <f t="shared" si="1"/>
        <v/>
      </c>
      <c r="D22" s="14" t="str">
        <f t="shared" si="0"/>
        <v/>
      </c>
    </row>
    <row r="23" spans="1:8" x14ac:dyDescent="0.3">
      <c r="B23" s="7">
        <v>7</v>
      </c>
      <c r="C23" s="8" t="str">
        <f t="shared" si="1"/>
        <v/>
      </c>
      <c r="D23" s="9" t="str">
        <f t="shared" si="0"/>
        <v/>
      </c>
    </row>
    <row r="24" spans="1:8" x14ac:dyDescent="0.3">
      <c r="B24" s="10">
        <v>8</v>
      </c>
      <c r="C24" s="13" t="str">
        <f t="shared" si="1"/>
        <v/>
      </c>
      <c r="D24" s="14" t="str">
        <f t="shared" si="0"/>
        <v/>
      </c>
    </row>
    <row r="25" spans="1:8" x14ac:dyDescent="0.3">
      <c r="B25" s="7">
        <v>9</v>
      </c>
      <c r="C25" s="8" t="str">
        <f t="shared" si="1"/>
        <v/>
      </c>
      <c r="D25" s="9" t="str">
        <f t="shared" si="0"/>
        <v/>
      </c>
    </row>
    <row r="26" spans="1:8" x14ac:dyDescent="0.3">
      <c r="B26" s="10">
        <v>10</v>
      </c>
      <c r="C26" s="13" t="str">
        <f t="shared" si="1"/>
        <v/>
      </c>
      <c r="D26" s="14" t="str">
        <f t="shared" si="0"/>
        <v/>
      </c>
    </row>
    <row r="27" spans="1:8" x14ac:dyDescent="0.3">
      <c r="B27" s="7">
        <v>11</v>
      </c>
      <c r="C27" s="8" t="str">
        <f t="shared" si="1"/>
        <v/>
      </c>
      <c r="D27" s="9" t="str">
        <f t="shared" si="0"/>
        <v/>
      </c>
    </row>
    <row r="28" spans="1:8" ht="14.4" thickBot="1" x14ac:dyDescent="0.35">
      <c r="B28" s="15">
        <v>12</v>
      </c>
      <c r="C28" s="16" t="str">
        <f t="shared" si="1"/>
        <v/>
      </c>
      <c r="D28" s="17" t="str">
        <f t="shared" si="0"/>
        <v/>
      </c>
    </row>
    <row r="29" spans="1:8" ht="14.4" thickTop="1" x14ac:dyDescent="0.3">
      <c r="A29" s="54" t="s">
        <v>12</v>
      </c>
      <c r="B29" s="18"/>
      <c r="C29" s="8" t="str">
        <f t="shared" si="1"/>
        <v/>
      </c>
      <c r="D29" s="9" t="str">
        <f t="shared" si="0"/>
        <v/>
      </c>
    </row>
    <row r="30" spans="1:8" x14ac:dyDescent="0.3">
      <c r="B30" s="19"/>
      <c r="C30" s="13" t="str">
        <f t="shared" si="1"/>
        <v/>
      </c>
      <c r="D30" s="14" t="str">
        <f t="shared" si="0"/>
        <v/>
      </c>
    </row>
    <row r="31" spans="1:8" x14ac:dyDescent="0.3">
      <c r="H31" s="55"/>
    </row>
    <row r="32" spans="1:8" x14ac:dyDescent="0.3">
      <c r="G32" s="55"/>
      <c r="H32" s="56"/>
    </row>
    <row r="33" spans="7:8" x14ac:dyDescent="0.3">
      <c r="G33" s="57"/>
      <c r="H33" s="56"/>
    </row>
    <row r="34" spans="7:8" x14ac:dyDescent="0.3">
      <c r="G34" s="57"/>
      <c r="H34" s="56"/>
    </row>
    <row r="35" spans="7:8" x14ac:dyDescent="0.3">
      <c r="G35" s="57"/>
      <c r="H35" s="56"/>
    </row>
    <row r="36" spans="7:8" x14ac:dyDescent="0.3">
      <c r="G36" s="57"/>
      <c r="H36" s="56"/>
    </row>
    <row r="37" spans="7:8" x14ac:dyDescent="0.3">
      <c r="G37" s="57"/>
      <c r="H37" s="56"/>
    </row>
    <row r="38" spans="7:8" x14ac:dyDescent="0.3">
      <c r="G38" s="57"/>
      <c r="H38" s="56"/>
    </row>
    <row r="39" spans="7:8" x14ac:dyDescent="0.3">
      <c r="G39" s="57"/>
      <c r="H39" s="56"/>
    </row>
    <row r="40" spans="7:8" x14ac:dyDescent="0.3">
      <c r="G40" s="57"/>
      <c r="H40" s="56"/>
    </row>
    <row r="41" spans="7:8" x14ac:dyDescent="0.3">
      <c r="G41" s="57"/>
      <c r="H41" s="56"/>
    </row>
    <row r="42" spans="7:8" x14ac:dyDescent="0.3">
      <c r="G42" s="57"/>
      <c r="H42" s="56"/>
    </row>
    <row r="43" spans="7:8" x14ac:dyDescent="0.3">
      <c r="G43" s="57"/>
      <c r="H43" s="56"/>
    </row>
    <row r="44" spans="7:8" x14ac:dyDescent="0.3">
      <c r="G44" s="57"/>
      <c r="H44" s="56"/>
    </row>
    <row r="45" spans="7:8" x14ac:dyDescent="0.3">
      <c r="G45" s="57"/>
      <c r="H45" s="56"/>
    </row>
    <row r="46" spans="7:8" x14ac:dyDescent="0.3">
      <c r="G46" s="57"/>
      <c r="H46" s="56"/>
    </row>
    <row r="47" spans="7:8" x14ac:dyDescent="0.3">
      <c r="G47" s="57"/>
      <c r="H47" s="56"/>
    </row>
  </sheetData>
  <sheetProtection sheet="1" objects="1" scenarios="1" selectLockedCells="1"/>
  <protectedRanges>
    <protectedRange sqref="C10:D10 C11 B29:B30 F10" name="Range2"/>
    <protectedRange sqref="B2:D8" name="Range1"/>
  </protectedRanges>
  <mergeCells count="1">
    <mergeCell ref="C10:D10"/>
  </mergeCells>
  <dataValidations count="3">
    <dataValidation type="list" allowBlank="1" showInputMessage="1" showErrorMessage="1" sqref="C10:D10" xr:uid="{00000000-0002-0000-0000-000000000000}">
      <formula1>"5'' Alum. K-Style, 6'' Alum. K-Style,7'' Alum. K-Style"</formula1>
    </dataValidation>
    <dataValidation type="list" allowBlank="1" showInputMessage="1" showErrorMessage="1" sqref="C3" xr:uid="{00000000-0002-0000-0000-000001000000}">
      <formula1>"Allegany, Anne Arundel, Baltimore, Calvert, Caroline, Carroll, Cecil, Charles, Dorchester, Frederick, Garrett, Harford, Howard, Kent, Montgomery, Prince George's, Queen Anne's, St. Mary's, Somerset, Talbot, Washington, Wicomico, Worcester"</formula1>
    </dataValidation>
    <dataValidation type="list" allowBlank="1" showInputMessage="1" showErrorMessage="1" sqref="C2" xr:uid="{00000000-0002-0000-0000-000002000000}">
      <formula1>"Maryland,"</formula1>
    </dataValidation>
  </dataValidations>
  <pageMargins left="0.7" right="0.7" top="0.75" bottom="0.75" header="0.3" footer="0.3"/>
  <pageSetup orientation="portrait" verticalDpi="598" r:id="rId1"/>
  <headerFooter>
    <oddHeader>&amp;C&amp;"-,Bold Italic"&amp;9&amp;KFF0000FOR INTERNAL USE ONLY       FOR INTERNAL USE ONLY       FOR INTERNAL USE ONLY       FOR INTERNAL USE ONLY</oddHeader>
    <oddFooter xml:space="preserve">&amp;L&amp;9&amp;A&amp;C&amp;K01+048Worksheet By:  J.Dieguez, 01/14/20&amp;R&amp;9&amp;D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Q73"/>
  <sheetViews>
    <sheetView showGridLines="0" view="pageBreakPreview" zoomScale="60" zoomScaleNormal="100" workbookViewId="0">
      <selection activeCell="Q75" sqref="Q75"/>
    </sheetView>
  </sheetViews>
  <sheetFormatPr defaultColWidth="8.88671875" defaultRowHeight="11.4" x14ac:dyDescent="0.2"/>
  <cols>
    <col min="1" max="1" width="8.88671875" style="1"/>
    <col min="2" max="4" width="10.33203125" style="1" customWidth="1"/>
    <col min="5" max="5" width="4.33203125" style="1" customWidth="1"/>
    <col min="6" max="8" width="8.88671875" style="1"/>
    <col min="9" max="9" width="4.33203125" style="1" customWidth="1"/>
    <col min="10" max="16384" width="8.88671875" style="1"/>
  </cols>
  <sheetData>
    <row r="2" spans="2:17" ht="12" x14ac:dyDescent="0.25">
      <c r="B2" s="23" t="s">
        <v>17</v>
      </c>
      <c r="C2" s="24"/>
      <c r="D2" s="24"/>
    </row>
    <row r="3" spans="2:17" ht="12" x14ac:dyDescent="0.25">
      <c r="B3" s="25" t="s">
        <v>3</v>
      </c>
      <c r="C3" s="26">
        <v>0.1042</v>
      </c>
      <c r="D3" s="27" t="s">
        <v>6</v>
      </c>
    </row>
    <row r="4" spans="2:17" ht="12" x14ac:dyDescent="0.25">
      <c r="B4" s="25" t="s">
        <v>4</v>
      </c>
      <c r="C4" s="26">
        <v>0.93330000000000002</v>
      </c>
      <c r="D4" s="27" t="s">
        <v>0</v>
      </c>
    </row>
    <row r="5" spans="2:17" ht="12" x14ac:dyDescent="0.25">
      <c r="B5" s="25" t="s">
        <v>5</v>
      </c>
      <c r="C5" s="28">
        <v>1.2E-2</v>
      </c>
      <c r="D5" s="27" t="s">
        <v>7</v>
      </c>
    </row>
    <row r="6" spans="2:17" ht="12.6" thickBot="1" x14ac:dyDescent="0.3">
      <c r="B6" s="29" t="s">
        <v>1</v>
      </c>
      <c r="C6" s="30">
        <v>100</v>
      </c>
      <c r="D6" s="31" t="s">
        <v>0</v>
      </c>
    </row>
    <row r="7" spans="2:17" ht="12.6" thickTop="1" x14ac:dyDescent="0.25">
      <c r="B7" s="20"/>
      <c r="C7" s="21" t="s">
        <v>13</v>
      </c>
      <c r="D7" s="22" t="s">
        <v>14</v>
      </c>
    </row>
    <row r="8" spans="2:17" x14ac:dyDescent="0.2">
      <c r="B8" s="7">
        <v>0.5</v>
      </c>
      <c r="C8" s="8">
        <f t="shared" ref="C8:C23" si="0">(B8/12)/$C$6</f>
        <v>4.1666666666666664E-4</v>
      </c>
      <c r="D8" s="9">
        <f t="shared" ref="D8:D23" si="1">ROUNDUP((1.486/n_Alum)*(A_5inAlum)*((A_5inAlum/WP_5inAlum)^(2/3))*(C8^0.5),3)</f>
        <v>6.2E-2</v>
      </c>
      <c r="Q8" s="2"/>
    </row>
    <row r="9" spans="2:17" x14ac:dyDescent="0.2">
      <c r="B9" s="10">
        <v>1</v>
      </c>
      <c r="C9" s="13">
        <f t="shared" si="0"/>
        <v>8.3333333333333328E-4</v>
      </c>
      <c r="D9" s="14">
        <f t="shared" si="1"/>
        <v>8.6999999999999994E-2</v>
      </c>
      <c r="Q9" s="2"/>
    </row>
    <row r="10" spans="2:17" x14ac:dyDescent="0.2">
      <c r="B10" s="7">
        <v>1.5</v>
      </c>
      <c r="C10" s="8">
        <f t="shared" si="0"/>
        <v>1.25E-3</v>
      </c>
      <c r="D10" s="9">
        <f t="shared" si="1"/>
        <v>0.106</v>
      </c>
      <c r="Q10" s="2"/>
    </row>
    <row r="11" spans="2:17" x14ac:dyDescent="0.2">
      <c r="B11" s="10">
        <v>2</v>
      </c>
      <c r="C11" s="13">
        <f t="shared" si="0"/>
        <v>1.6666666666666666E-3</v>
      </c>
      <c r="D11" s="14">
        <f t="shared" si="1"/>
        <v>0.123</v>
      </c>
      <c r="Q11" s="2"/>
    </row>
    <row r="12" spans="2:17" x14ac:dyDescent="0.2">
      <c r="B12" s="7">
        <v>2.5</v>
      </c>
      <c r="C12" s="8">
        <f t="shared" si="0"/>
        <v>2.0833333333333333E-3</v>
      </c>
      <c r="D12" s="9">
        <f t="shared" si="1"/>
        <v>0.13700000000000001</v>
      </c>
      <c r="Q12" s="2"/>
    </row>
    <row r="13" spans="2:17" x14ac:dyDescent="0.2">
      <c r="B13" s="10">
        <v>3</v>
      </c>
      <c r="C13" s="13">
        <f t="shared" si="0"/>
        <v>2.5000000000000001E-3</v>
      </c>
      <c r="D13" s="14">
        <f t="shared" si="1"/>
        <v>0.15</v>
      </c>
      <c r="Q13" s="2"/>
    </row>
    <row r="14" spans="2:17" x14ac:dyDescent="0.2">
      <c r="B14" s="7">
        <v>3.5</v>
      </c>
      <c r="C14" s="8">
        <f t="shared" si="0"/>
        <v>2.9166666666666668E-3</v>
      </c>
      <c r="D14" s="9">
        <f t="shared" si="1"/>
        <v>0.16200000000000001</v>
      </c>
      <c r="Q14" s="2"/>
    </row>
    <row r="15" spans="2:17" x14ac:dyDescent="0.2">
      <c r="B15" s="10">
        <v>4</v>
      </c>
      <c r="C15" s="13">
        <f t="shared" si="0"/>
        <v>3.3333333333333331E-3</v>
      </c>
      <c r="D15" s="14">
        <f t="shared" si="1"/>
        <v>0.17299999999999999</v>
      </c>
      <c r="Q15" s="2"/>
    </row>
    <row r="16" spans="2:17" x14ac:dyDescent="0.2">
      <c r="B16" s="7">
        <v>5</v>
      </c>
      <c r="C16" s="8">
        <f t="shared" si="0"/>
        <v>4.1666666666666666E-3</v>
      </c>
      <c r="D16" s="9">
        <f t="shared" si="1"/>
        <v>0.19400000000000001</v>
      </c>
      <c r="Q16" s="2"/>
    </row>
    <row r="17" spans="2:17" x14ac:dyDescent="0.2">
      <c r="B17" s="10">
        <v>6</v>
      </c>
      <c r="C17" s="13">
        <f t="shared" si="0"/>
        <v>5.0000000000000001E-3</v>
      </c>
      <c r="D17" s="14">
        <f t="shared" si="1"/>
        <v>0.21199999999999999</v>
      </c>
      <c r="Q17" s="2"/>
    </row>
    <row r="18" spans="2:17" x14ac:dyDescent="0.2">
      <c r="B18" s="7">
        <v>7</v>
      </c>
      <c r="C18" s="8">
        <f t="shared" si="0"/>
        <v>5.8333333333333336E-3</v>
      </c>
      <c r="D18" s="9">
        <f t="shared" si="1"/>
        <v>0.22900000000000001</v>
      </c>
      <c r="Q18" s="2"/>
    </row>
    <row r="19" spans="2:17" x14ac:dyDescent="0.2">
      <c r="B19" s="10">
        <v>8</v>
      </c>
      <c r="C19" s="13">
        <f t="shared" si="0"/>
        <v>6.6666666666666662E-3</v>
      </c>
      <c r="D19" s="14">
        <f t="shared" si="1"/>
        <v>0.245</v>
      </c>
      <c r="Q19" s="2"/>
    </row>
    <row r="20" spans="2:17" x14ac:dyDescent="0.2">
      <c r="B20" s="7">
        <v>9</v>
      </c>
      <c r="C20" s="8">
        <f t="shared" si="0"/>
        <v>7.4999999999999997E-3</v>
      </c>
      <c r="D20" s="9">
        <f t="shared" si="1"/>
        <v>0.26</v>
      </c>
      <c r="Q20" s="2"/>
    </row>
    <row r="21" spans="2:17" x14ac:dyDescent="0.2">
      <c r="B21" s="10">
        <v>10</v>
      </c>
      <c r="C21" s="13">
        <f t="shared" si="0"/>
        <v>8.3333333333333332E-3</v>
      </c>
      <c r="D21" s="14">
        <f t="shared" si="1"/>
        <v>0.27400000000000002</v>
      </c>
      <c r="Q21" s="2"/>
    </row>
    <row r="22" spans="2:17" x14ac:dyDescent="0.2">
      <c r="B22" s="7">
        <v>11</v>
      </c>
      <c r="C22" s="8">
        <f t="shared" si="0"/>
        <v>9.1666666666666667E-3</v>
      </c>
      <c r="D22" s="9">
        <f t="shared" si="1"/>
        <v>0.28699999999999998</v>
      </c>
      <c r="Q22" s="2"/>
    </row>
    <row r="23" spans="2:17" x14ac:dyDescent="0.2">
      <c r="B23" s="10">
        <v>12</v>
      </c>
      <c r="C23" s="13">
        <f t="shared" si="0"/>
        <v>0.01</v>
      </c>
      <c r="D23" s="14">
        <f t="shared" si="1"/>
        <v>0.3</v>
      </c>
      <c r="Q23" s="2"/>
    </row>
    <row r="27" spans="2:17" ht="12" x14ac:dyDescent="0.25">
      <c r="B27" s="23" t="s">
        <v>18</v>
      </c>
      <c r="C27" s="24"/>
      <c r="D27" s="24"/>
    </row>
    <row r="28" spans="2:17" ht="12" x14ac:dyDescent="0.25">
      <c r="B28" s="25" t="s">
        <v>3</v>
      </c>
      <c r="C28" s="28">
        <v>0.154</v>
      </c>
      <c r="D28" s="27" t="s">
        <v>6</v>
      </c>
    </row>
    <row r="29" spans="2:17" ht="12" x14ac:dyDescent="0.25">
      <c r="B29" s="25" t="s">
        <v>4</v>
      </c>
      <c r="C29" s="26">
        <v>1.1167</v>
      </c>
      <c r="D29" s="27" t="s">
        <v>0</v>
      </c>
    </row>
    <row r="30" spans="2:17" ht="12" x14ac:dyDescent="0.25">
      <c r="B30" s="25" t="s">
        <v>5</v>
      </c>
      <c r="C30" s="28">
        <f>n_Alum</f>
        <v>1.2E-2</v>
      </c>
      <c r="D30" s="27" t="s">
        <v>7</v>
      </c>
    </row>
    <row r="31" spans="2:17" ht="12.6" thickBot="1" x14ac:dyDescent="0.3">
      <c r="B31" s="29" t="s">
        <v>1</v>
      </c>
      <c r="C31" s="30">
        <v>100</v>
      </c>
      <c r="D31" s="32" t="s">
        <v>0</v>
      </c>
    </row>
    <row r="32" spans="2:17" ht="12.6" thickTop="1" x14ac:dyDescent="0.25">
      <c r="B32" s="20"/>
      <c r="C32" s="21" t="s">
        <v>13</v>
      </c>
      <c r="D32" s="22" t="s">
        <v>14</v>
      </c>
    </row>
    <row r="33" spans="2:4" x14ac:dyDescent="0.2">
      <c r="B33" s="7">
        <v>0.5</v>
      </c>
      <c r="C33" s="8">
        <f t="shared" ref="C33:C48" si="2">(B33/12)/$C$6</f>
        <v>4.1666666666666664E-4</v>
      </c>
      <c r="D33" s="9">
        <f t="shared" ref="D33:D48" si="3">ROUNDUP((1.486/n_Alum)*(A_6inAlum)*((A_6inAlum/WP_6inAlum)^(2/3))*(C33^0.5),3)</f>
        <v>0.104</v>
      </c>
    </row>
    <row r="34" spans="2:4" x14ac:dyDescent="0.2">
      <c r="B34" s="10">
        <v>1</v>
      </c>
      <c r="C34" s="13">
        <f t="shared" si="2"/>
        <v>8.3333333333333328E-4</v>
      </c>
      <c r="D34" s="14">
        <f t="shared" si="3"/>
        <v>0.14699999999999999</v>
      </c>
    </row>
    <row r="35" spans="2:4" x14ac:dyDescent="0.2">
      <c r="B35" s="7">
        <v>1.5</v>
      </c>
      <c r="C35" s="8">
        <f t="shared" si="2"/>
        <v>1.25E-3</v>
      </c>
      <c r="D35" s="9">
        <f t="shared" si="3"/>
        <v>0.18</v>
      </c>
    </row>
    <row r="36" spans="2:4" x14ac:dyDescent="0.2">
      <c r="B36" s="10">
        <v>2</v>
      </c>
      <c r="C36" s="13">
        <f t="shared" si="2"/>
        <v>1.6666666666666666E-3</v>
      </c>
      <c r="D36" s="14">
        <f t="shared" si="3"/>
        <v>0.20799999999999999</v>
      </c>
    </row>
    <row r="37" spans="2:4" x14ac:dyDescent="0.2">
      <c r="B37" s="7">
        <v>2.5</v>
      </c>
      <c r="C37" s="8">
        <f t="shared" si="2"/>
        <v>2.0833333333333333E-3</v>
      </c>
      <c r="D37" s="9">
        <f t="shared" si="3"/>
        <v>0.23300000000000001</v>
      </c>
    </row>
    <row r="38" spans="2:4" x14ac:dyDescent="0.2">
      <c r="B38" s="10">
        <v>3</v>
      </c>
      <c r="C38" s="13">
        <f t="shared" si="2"/>
        <v>2.5000000000000001E-3</v>
      </c>
      <c r="D38" s="14">
        <f t="shared" si="3"/>
        <v>0.255</v>
      </c>
    </row>
    <row r="39" spans="2:4" x14ac:dyDescent="0.2">
      <c r="B39" s="7">
        <v>3.5</v>
      </c>
      <c r="C39" s="8">
        <f t="shared" si="2"/>
        <v>2.9166666666666668E-3</v>
      </c>
      <c r="D39" s="9">
        <f t="shared" si="3"/>
        <v>0.27500000000000002</v>
      </c>
    </row>
    <row r="40" spans="2:4" x14ac:dyDescent="0.2">
      <c r="B40" s="10">
        <v>4</v>
      </c>
      <c r="C40" s="13">
        <f t="shared" si="2"/>
        <v>3.3333333333333331E-3</v>
      </c>
      <c r="D40" s="14">
        <f t="shared" si="3"/>
        <v>0.29399999999999998</v>
      </c>
    </row>
    <row r="41" spans="2:4" x14ac:dyDescent="0.2">
      <c r="B41" s="7">
        <v>5</v>
      </c>
      <c r="C41" s="8">
        <f t="shared" si="2"/>
        <v>4.1666666666666666E-3</v>
      </c>
      <c r="D41" s="9">
        <f t="shared" si="3"/>
        <v>0.32900000000000001</v>
      </c>
    </row>
    <row r="42" spans="2:4" x14ac:dyDescent="0.2">
      <c r="B42" s="10">
        <v>6</v>
      </c>
      <c r="C42" s="13">
        <f t="shared" si="2"/>
        <v>5.0000000000000001E-3</v>
      </c>
      <c r="D42" s="14">
        <f t="shared" si="3"/>
        <v>0.36</v>
      </c>
    </row>
    <row r="43" spans="2:4" x14ac:dyDescent="0.2">
      <c r="B43" s="7">
        <v>7</v>
      </c>
      <c r="C43" s="8">
        <f t="shared" si="2"/>
        <v>5.8333333333333336E-3</v>
      </c>
      <c r="D43" s="9">
        <f t="shared" si="3"/>
        <v>0.38900000000000001</v>
      </c>
    </row>
    <row r="44" spans="2:4" x14ac:dyDescent="0.2">
      <c r="B44" s="10">
        <v>8</v>
      </c>
      <c r="C44" s="13">
        <f t="shared" si="2"/>
        <v>6.6666666666666662E-3</v>
      </c>
      <c r="D44" s="14">
        <f t="shared" si="3"/>
        <v>0.41599999999999998</v>
      </c>
    </row>
    <row r="45" spans="2:4" x14ac:dyDescent="0.2">
      <c r="B45" s="7">
        <v>9</v>
      </c>
      <c r="C45" s="8">
        <f t="shared" si="2"/>
        <v>7.4999999999999997E-3</v>
      </c>
      <c r="D45" s="9">
        <f t="shared" si="3"/>
        <v>0.441</v>
      </c>
    </row>
    <row r="46" spans="2:4" x14ac:dyDescent="0.2">
      <c r="B46" s="10">
        <v>10</v>
      </c>
      <c r="C46" s="13">
        <f t="shared" si="2"/>
        <v>8.3333333333333332E-3</v>
      </c>
      <c r="D46" s="14">
        <f t="shared" si="3"/>
        <v>0.46500000000000002</v>
      </c>
    </row>
    <row r="47" spans="2:4" x14ac:dyDescent="0.2">
      <c r="B47" s="7">
        <v>11</v>
      </c>
      <c r="C47" s="8">
        <f t="shared" si="2"/>
        <v>9.1666666666666667E-3</v>
      </c>
      <c r="D47" s="9">
        <f t="shared" si="3"/>
        <v>0.48799999999999999</v>
      </c>
    </row>
    <row r="48" spans="2:4" x14ac:dyDescent="0.2">
      <c r="B48" s="10">
        <v>12</v>
      </c>
      <c r="C48" s="13">
        <f t="shared" si="2"/>
        <v>0.01</v>
      </c>
      <c r="D48" s="14">
        <f t="shared" si="3"/>
        <v>0.51</v>
      </c>
    </row>
    <row r="52" spans="2:4" ht="12" x14ac:dyDescent="0.25">
      <c r="B52" s="23" t="s">
        <v>19</v>
      </c>
      <c r="C52" s="24"/>
      <c r="D52" s="24"/>
    </row>
    <row r="53" spans="2:4" ht="12" x14ac:dyDescent="0.25">
      <c r="B53" s="25" t="s">
        <v>3</v>
      </c>
      <c r="C53" s="26">
        <v>0.2278</v>
      </c>
      <c r="D53" s="27" t="s">
        <v>6</v>
      </c>
    </row>
    <row r="54" spans="2:4" ht="12" x14ac:dyDescent="0.25">
      <c r="B54" s="25" t="s">
        <v>4</v>
      </c>
      <c r="C54" s="26">
        <v>1.3332999999999999</v>
      </c>
      <c r="D54" s="27" t="s">
        <v>0</v>
      </c>
    </row>
    <row r="55" spans="2:4" ht="12" x14ac:dyDescent="0.25">
      <c r="B55" s="25" t="s">
        <v>5</v>
      </c>
      <c r="C55" s="28">
        <f>n_Alum</f>
        <v>1.2E-2</v>
      </c>
      <c r="D55" s="27" t="s">
        <v>7</v>
      </c>
    </row>
    <row r="56" spans="2:4" ht="12.6" thickBot="1" x14ac:dyDescent="0.3">
      <c r="B56" s="29" t="s">
        <v>1</v>
      </c>
      <c r="C56" s="30">
        <v>100</v>
      </c>
      <c r="D56" s="32" t="s">
        <v>0</v>
      </c>
    </row>
    <row r="57" spans="2:4" ht="12.6" thickTop="1" x14ac:dyDescent="0.25">
      <c r="B57" s="20"/>
      <c r="C57" s="21" t="s">
        <v>13</v>
      </c>
      <c r="D57" s="22" t="s">
        <v>14</v>
      </c>
    </row>
    <row r="58" spans="2:4" x14ac:dyDescent="0.2">
      <c r="B58" s="7">
        <v>0.5</v>
      </c>
      <c r="C58" s="8">
        <f t="shared" ref="C58:C73" si="4">(B58/12)/$C$6</f>
        <v>4.1666666666666664E-4</v>
      </c>
      <c r="D58" s="9">
        <f t="shared" ref="D58:D73" si="5">ROUNDUP((1.486/n_Alum)*(A_7inAlum)*((A_7inAlum/WP_7inAlum)^(2/3))*(C58^0.5),3)</f>
        <v>0.17799999999999999</v>
      </c>
    </row>
    <row r="59" spans="2:4" x14ac:dyDescent="0.2">
      <c r="B59" s="10">
        <v>1</v>
      </c>
      <c r="C59" s="13">
        <f t="shared" si="4"/>
        <v>8.3333333333333328E-4</v>
      </c>
      <c r="D59" s="14">
        <f t="shared" si="5"/>
        <v>0.251</v>
      </c>
    </row>
    <row r="60" spans="2:4" x14ac:dyDescent="0.2">
      <c r="B60" s="7">
        <v>1.5</v>
      </c>
      <c r="C60" s="8">
        <f t="shared" si="4"/>
        <v>1.25E-3</v>
      </c>
      <c r="D60" s="9">
        <f t="shared" si="5"/>
        <v>0.308</v>
      </c>
    </row>
    <row r="61" spans="2:4" x14ac:dyDescent="0.2">
      <c r="B61" s="10">
        <v>2</v>
      </c>
      <c r="C61" s="13">
        <f t="shared" si="4"/>
        <v>1.6666666666666666E-3</v>
      </c>
      <c r="D61" s="14">
        <f t="shared" si="5"/>
        <v>0.35499999999999998</v>
      </c>
    </row>
    <row r="62" spans="2:4" x14ac:dyDescent="0.2">
      <c r="B62" s="7">
        <v>2.5</v>
      </c>
      <c r="C62" s="8">
        <f t="shared" si="4"/>
        <v>2.0833333333333333E-3</v>
      </c>
      <c r="D62" s="9">
        <f t="shared" si="5"/>
        <v>0.39700000000000002</v>
      </c>
    </row>
    <row r="63" spans="2:4" x14ac:dyDescent="0.2">
      <c r="B63" s="10">
        <v>3</v>
      </c>
      <c r="C63" s="13">
        <f t="shared" si="4"/>
        <v>2.5000000000000001E-3</v>
      </c>
      <c r="D63" s="14">
        <f t="shared" si="5"/>
        <v>0.435</v>
      </c>
    </row>
    <row r="64" spans="2:4" x14ac:dyDescent="0.2">
      <c r="B64" s="7">
        <v>3.5</v>
      </c>
      <c r="C64" s="8">
        <f t="shared" si="4"/>
        <v>2.9166666666666668E-3</v>
      </c>
      <c r="D64" s="9">
        <f t="shared" si="5"/>
        <v>0.47</v>
      </c>
    </row>
    <row r="65" spans="2:4" x14ac:dyDescent="0.2">
      <c r="B65" s="10">
        <v>4</v>
      </c>
      <c r="C65" s="13">
        <f t="shared" si="4"/>
        <v>3.3333333333333331E-3</v>
      </c>
      <c r="D65" s="14">
        <f t="shared" si="5"/>
        <v>0.502</v>
      </c>
    </row>
    <row r="66" spans="2:4" x14ac:dyDescent="0.2">
      <c r="B66" s="7">
        <v>5</v>
      </c>
      <c r="C66" s="8">
        <f t="shared" si="4"/>
        <v>4.1666666666666666E-3</v>
      </c>
      <c r="D66" s="9">
        <f t="shared" si="5"/>
        <v>0.56100000000000005</v>
      </c>
    </row>
    <row r="67" spans="2:4" x14ac:dyDescent="0.2">
      <c r="B67" s="10">
        <v>6</v>
      </c>
      <c r="C67" s="13">
        <f t="shared" si="4"/>
        <v>5.0000000000000001E-3</v>
      </c>
      <c r="D67" s="14">
        <f t="shared" si="5"/>
        <v>0.61499999999999999</v>
      </c>
    </row>
    <row r="68" spans="2:4" x14ac:dyDescent="0.2">
      <c r="B68" s="7">
        <v>7</v>
      </c>
      <c r="C68" s="8">
        <f t="shared" si="4"/>
        <v>5.8333333333333336E-3</v>
      </c>
      <c r="D68" s="9">
        <f t="shared" si="5"/>
        <v>0.66400000000000003</v>
      </c>
    </row>
    <row r="69" spans="2:4" x14ac:dyDescent="0.2">
      <c r="B69" s="10">
        <v>8</v>
      </c>
      <c r="C69" s="13">
        <f t="shared" si="4"/>
        <v>6.6666666666666662E-3</v>
      </c>
      <c r="D69" s="14">
        <f t="shared" si="5"/>
        <v>0.71</v>
      </c>
    </row>
    <row r="70" spans="2:4" x14ac:dyDescent="0.2">
      <c r="B70" s="7">
        <v>9</v>
      </c>
      <c r="C70" s="8">
        <f t="shared" si="4"/>
        <v>7.4999999999999997E-3</v>
      </c>
      <c r="D70" s="9">
        <f t="shared" si="5"/>
        <v>0.753</v>
      </c>
    </row>
    <row r="71" spans="2:4" x14ac:dyDescent="0.2">
      <c r="B71" s="10">
        <v>10</v>
      </c>
      <c r="C71" s="13">
        <f t="shared" si="4"/>
        <v>8.3333333333333332E-3</v>
      </c>
      <c r="D71" s="14">
        <f t="shared" si="5"/>
        <v>0.79300000000000004</v>
      </c>
    </row>
    <row r="72" spans="2:4" x14ac:dyDescent="0.2">
      <c r="B72" s="7">
        <v>11</v>
      </c>
      <c r="C72" s="8">
        <f t="shared" si="4"/>
        <v>9.1666666666666667E-3</v>
      </c>
      <c r="D72" s="9">
        <f t="shared" si="5"/>
        <v>0.83199999999999996</v>
      </c>
    </row>
    <row r="73" spans="2:4" x14ac:dyDescent="0.2">
      <c r="B73" s="10">
        <v>12</v>
      </c>
      <c r="C73" s="13">
        <f t="shared" si="4"/>
        <v>0.01</v>
      </c>
      <c r="D73" s="14">
        <f t="shared" si="5"/>
        <v>0.86899999999999999</v>
      </c>
    </row>
  </sheetData>
  <sheetProtection sheet="1" objects="1" scenarios="1" selectLockedCells="1" selectUnlockedCells="1"/>
  <pageMargins left="0.7" right="0.7" top="0.75" bottom="0.75" header="0.3" footer="0.3"/>
  <pageSetup orientation="landscape" verticalDpi="598" r:id="rId1"/>
  <rowBreaks count="2" manualBreakCount="2">
    <brk id="24" max="16383" man="1"/>
    <brk id="4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0586D-D6D7-4976-A95D-247885478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DAB1EF-C9BE-4ECD-BBAE-B7A795B3E39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c42cbfa-5a00-4c34-a641-8631d52a3b08"/>
    <ds:schemaRef ds:uri="9e9cc577-1c42-4ca9-b526-dc9ef4f3583b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D28636-C6CB-4AA1-AC1D-DD7D1175A8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Roof Gutter</vt:lpstr>
      <vt:lpstr>Aluminum K-Style</vt:lpstr>
      <vt:lpstr>A_5inAlum</vt:lpstr>
      <vt:lpstr>A_6inAlum</vt:lpstr>
      <vt:lpstr>A_7inAlum</vt:lpstr>
      <vt:lpstr>n_Alum</vt:lpstr>
      <vt:lpstr>'Aluminum K-Style'!Print_Area</vt:lpstr>
      <vt:lpstr>WP_5inAlum</vt:lpstr>
      <vt:lpstr>WP_6inAlum</vt:lpstr>
      <vt:lpstr>WP_7inAlum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558 - Gutter Sizing Spreadsheet</dc:title>
  <dc:creator>Dieguez, Jacob - NRCS, Frederick, MD</dc:creator>
  <cp:lastModifiedBy>Dieguez, Jacob - NRCS, Annapolis, MD</cp:lastModifiedBy>
  <cp:lastPrinted>2016-10-19T13:17:26Z</cp:lastPrinted>
  <dcterms:created xsi:type="dcterms:W3CDTF">2016-10-14T18:59:13Z</dcterms:created>
  <dcterms:modified xsi:type="dcterms:W3CDTF">2020-05-28T17:33:26Z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0x010100130DE81FE51F2B4E923035298591B0DB</vt:lpwstr>
  </property>
</Properties>
</file>